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2018" sheetId="7" r:id="rId1"/>
  </sheets>
  <definedNames>
    <definedName name="_xlnm.Print_Titles" localSheetId="0">'2018'!$A:$C,'2018'!$1:$3</definedName>
    <definedName name="_xlnm.Print_Area" localSheetId="0">'2018'!$A$1:$OF$74</definedName>
  </definedNames>
  <calcPr calcId="152511"/>
</workbook>
</file>

<file path=xl/calcChain.xml><?xml version="1.0" encoding="utf-8"?>
<calcChain xmlns="http://schemas.openxmlformats.org/spreadsheetml/2006/main">
  <c r="JO21" i="7" l="1"/>
  <c r="IQ21" i="7"/>
  <c r="JO22" i="7"/>
  <c r="IH22" i="7"/>
  <c r="JX27" i="7" l="1"/>
  <c r="ML21" i="7"/>
  <c r="CE12" i="7"/>
  <c r="JX18" i="7"/>
  <c r="GX17" i="7"/>
  <c r="FQ12" i="7"/>
  <c r="HP27" i="7"/>
  <c r="W21" i="7"/>
  <c r="W69" i="7"/>
  <c r="HY35" i="7"/>
  <c r="IN21" i="7"/>
  <c r="E12" i="7" l="1"/>
  <c r="E11" i="7"/>
  <c r="E10" i="7"/>
  <c r="E69" i="7"/>
  <c r="T21" i="7" l="1"/>
  <c r="T69" i="7"/>
  <c r="EA12" i="7"/>
  <c r="LB40" i="7"/>
  <c r="AL11" i="7" l="1"/>
  <c r="AL10" i="7"/>
  <c r="AL69" i="7"/>
  <c r="K11" i="7"/>
  <c r="K10" i="7"/>
  <c r="K69" i="7"/>
  <c r="HA17" i="7" l="1"/>
  <c r="FN17" i="7"/>
  <c r="KM27" i="7"/>
  <c r="IW27" i="7"/>
  <c r="AL21" i="7"/>
  <c r="AL22" i="7"/>
  <c r="EJ12" i="7"/>
  <c r="AO12" i="7"/>
  <c r="FW12" i="7" l="1"/>
  <c r="CK12" i="7"/>
  <c r="IW24" i="7" l="1"/>
  <c r="FZ12" i="7" l="1"/>
  <c r="EG12" i="7"/>
  <c r="HG23" i="7"/>
  <c r="N21" i="7"/>
  <c r="N69" i="7"/>
  <c r="BV12" i="7" l="1"/>
  <c r="FZ11" i="7"/>
  <c r="FZ10" i="7"/>
  <c r="AF21" i="7"/>
  <c r="H21" i="7"/>
  <c r="H69" i="7"/>
  <c r="Z21" i="7"/>
  <c r="Z69" i="7"/>
  <c r="FT12" i="7" l="1"/>
  <c r="K21" i="7"/>
  <c r="FN12" i="7" l="1"/>
  <c r="CH12" i="7" l="1"/>
  <c r="AR12" i="7"/>
  <c r="FB12" i="7"/>
  <c r="AF69" i="7"/>
  <c r="DU12" i="7" l="1"/>
  <c r="DO12" i="7"/>
  <c r="BP12" i="7" l="1"/>
  <c r="OE60" i="7" l="1"/>
  <c r="AD74" i="7" l="1"/>
  <c r="AM74" i="7"/>
  <c r="AP74" i="7"/>
  <c r="AS74" i="7"/>
  <c r="AV74" i="7"/>
  <c r="AY74" i="7"/>
  <c r="BE74" i="7"/>
  <c r="BH74" i="7"/>
  <c r="BK74" i="7"/>
  <c r="BB74" i="7"/>
  <c r="BM74" i="7" l="1"/>
  <c r="BL74" i="7"/>
  <c r="BN74" i="7" s="1"/>
  <c r="BM73" i="7"/>
  <c r="BL73" i="7"/>
  <c r="BM70" i="7"/>
  <c r="BL70" i="7"/>
  <c r="BM69" i="7"/>
  <c r="BM68" i="7"/>
  <c r="BL68" i="7"/>
  <c r="BM67" i="7"/>
  <c r="BL67" i="7"/>
  <c r="BM64" i="7"/>
  <c r="BL64" i="7"/>
  <c r="BM63" i="7"/>
  <c r="BL63" i="7"/>
  <c r="BM62" i="7"/>
  <c r="BL62" i="7"/>
  <c r="BM60" i="7"/>
  <c r="BL60" i="7"/>
  <c r="BM59" i="7"/>
  <c r="BL59" i="7"/>
  <c r="BM57" i="7"/>
  <c r="BL57" i="7"/>
  <c r="BM56" i="7"/>
  <c r="BL56" i="7"/>
  <c r="BM55" i="7"/>
  <c r="BL55" i="7"/>
  <c r="BM54" i="7"/>
  <c r="BL54" i="7"/>
  <c r="BM53" i="7"/>
  <c r="BL53" i="7"/>
  <c r="BM52" i="7"/>
  <c r="BL52" i="7"/>
  <c r="BM51" i="7"/>
  <c r="BL51" i="7"/>
  <c r="BM50" i="7"/>
  <c r="BL50" i="7"/>
  <c r="BM49" i="7"/>
  <c r="BL49" i="7"/>
  <c r="BM47" i="7"/>
  <c r="BL47" i="7"/>
  <c r="BM45" i="7"/>
  <c r="BL45" i="7"/>
  <c r="BM44" i="7"/>
  <c r="BL44" i="7"/>
  <c r="BM43" i="7"/>
  <c r="BL43" i="7"/>
  <c r="BM42" i="7"/>
  <c r="BL42" i="7"/>
  <c r="BM41" i="7"/>
  <c r="BL41" i="7"/>
  <c r="BM40" i="7"/>
  <c r="BL40" i="7"/>
  <c r="BM36" i="7"/>
  <c r="BL36" i="7"/>
  <c r="BM35" i="7"/>
  <c r="BL35" i="7"/>
  <c r="BM34" i="7"/>
  <c r="BL34" i="7"/>
  <c r="BM33" i="7"/>
  <c r="BL33" i="7"/>
  <c r="BM32" i="7"/>
  <c r="BL32" i="7"/>
  <c r="BM31" i="7"/>
  <c r="BL31" i="7"/>
  <c r="BM27" i="7"/>
  <c r="BL27" i="7"/>
  <c r="BM26" i="7"/>
  <c r="BL26" i="7"/>
  <c r="BM25" i="7"/>
  <c r="BL25" i="7"/>
  <c r="BM24" i="7"/>
  <c r="BL24" i="7"/>
  <c r="BM23" i="7"/>
  <c r="BL23" i="7"/>
  <c r="BL22" i="7"/>
  <c r="BM21" i="7"/>
  <c r="BM18" i="7"/>
  <c r="BL18" i="7"/>
  <c r="BM17" i="7"/>
  <c r="BL17" i="7"/>
  <c r="BM16" i="7"/>
  <c r="BL16" i="7"/>
  <c r="BM15" i="7"/>
  <c r="BL15" i="7"/>
  <c r="BM14" i="7"/>
  <c r="BL14" i="7"/>
  <c r="BM13" i="7"/>
  <c r="BL13" i="7"/>
  <c r="BM12" i="7"/>
  <c r="BM11" i="7"/>
  <c r="BL11" i="7"/>
  <c r="BM10" i="7"/>
  <c r="BL10" i="7"/>
  <c r="AS73" i="7"/>
  <c r="AR71" i="7"/>
  <c r="AQ71" i="7"/>
  <c r="AS71" i="7" s="1"/>
  <c r="AS70" i="7"/>
  <c r="AS69" i="7"/>
  <c r="AS68" i="7"/>
  <c r="AS67" i="7"/>
  <c r="AR65" i="7"/>
  <c r="AQ65" i="7"/>
  <c r="AS64" i="7"/>
  <c r="AS63" i="7"/>
  <c r="AS62" i="7"/>
  <c r="AR61" i="7"/>
  <c r="AQ61" i="7"/>
  <c r="AS61" i="7" s="1"/>
  <c r="AS60" i="7"/>
  <c r="AS59" i="7"/>
  <c r="AR58" i="7"/>
  <c r="AQ58" i="7"/>
  <c r="AS58" i="7" s="1"/>
  <c r="AS57" i="7"/>
  <c r="AS56" i="7"/>
  <c r="AS55" i="7"/>
  <c r="AS54" i="7"/>
  <c r="AS53" i="7"/>
  <c r="AS52" i="7"/>
  <c r="AS51" i="7"/>
  <c r="AS50" i="7"/>
  <c r="AS49" i="7"/>
  <c r="AS47" i="7"/>
  <c r="AR46" i="7"/>
  <c r="AR48" i="7" s="1"/>
  <c r="AQ46" i="7"/>
  <c r="AS46" i="7" s="1"/>
  <c r="AS45" i="7"/>
  <c r="AS44" i="7"/>
  <c r="AS43" i="7"/>
  <c r="AS42" i="7"/>
  <c r="AS41" i="7"/>
  <c r="AS40" i="7"/>
  <c r="AR37" i="7"/>
  <c r="AQ37" i="7"/>
  <c r="AS37" i="7" s="1"/>
  <c r="AS36" i="7"/>
  <c r="AS35" i="7"/>
  <c r="AS34" i="7"/>
  <c r="AS33" i="7"/>
  <c r="AS32" i="7"/>
  <c r="AS31" i="7"/>
  <c r="AR29" i="7"/>
  <c r="AQ29" i="7"/>
  <c r="AS29" i="7" s="1"/>
  <c r="AR28" i="7"/>
  <c r="AQ28" i="7"/>
  <c r="AS28" i="7" s="1"/>
  <c r="AS27" i="7"/>
  <c r="AS26" i="7"/>
  <c r="AS25" i="7"/>
  <c r="AS24" i="7"/>
  <c r="AS23" i="7"/>
  <c r="AS22" i="7"/>
  <c r="AS21" i="7"/>
  <c r="AR19" i="7"/>
  <c r="AR20" i="7" s="1"/>
  <c r="AR30" i="7" s="1"/>
  <c r="AR38" i="7" s="1"/>
  <c r="AQ19" i="7"/>
  <c r="AS18" i="7"/>
  <c r="AS17" i="7"/>
  <c r="AS16" i="7"/>
  <c r="AS15" i="7"/>
  <c r="AS14" i="7"/>
  <c r="AS13" i="7"/>
  <c r="AS11" i="7"/>
  <c r="AS10" i="7"/>
  <c r="AS19" i="7" l="1"/>
  <c r="AQ20" i="7"/>
  <c r="AS20" i="7" s="1"/>
  <c r="AR66" i="7"/>
  <c r="AR72" i="7" s="1"/>
  <c r="AQ48" i="7"/>
  <c r="AQ66" i="7" s="1"/>
  <c r="AQ72" i="7" s="1"/>
  <c r="AS65" i="7"/>
  <c r="AS12" i="7"/>
  <c r="AS48" i="7"/>
  <c r="BM22" i="7"/>
  <c r="AS72" i="7" l="1"/>
  <c r="AS66" i="7"/>
  <c r="AQ30" i="7"/>
  <c r="AS30" i="7" s="1"/>
  <c r="AQ38" i="7" l="1"/>
  <c r="AS38" i="7" s="1"/>
  <c r="LQ46" i="7" l="1"/>
  <c r="NT73" i="7"/>
  <c r="NT70" i="7"/>
  <c r="NT69" i="7"/>
  <c r="NT68" i="7"/>
  <c r="NT67" i="7"/>
  <c r="NT64" i="7"/>
  <c r="NT63" i="7"/>
  <c r="NT62" i="7"/>
  <c r="NT60" i="7"/>
  <c r="NT59" i="7"/>
  <c r="NT57" i="7"/>
  <c r="NT56" i="7"/>
  <c r="NT55" i="7"/>
  <c r="NT54" i="7"/>
  <c r="NT53" i="7"/>
  <c r="NT52" i="7"/>
  <c r="NT51" i="7"/>
  <c r="NT50" i="7"/>
  <c r="NT49" i="7"/>
  <c r="NT47" i="7"/>
  <c r="NT45" i="7"/>
  <c r="NT44" i="7"/>
  <c r="NT43" i="7"/>
  <c r="NT42" i="7"/>
  <c r="NT41" i="7"/>
  <c r="NT40" i="7"/>
  <c r="NT36" i="7"/>
  <c r="NT35" i="7"/>
  <c r="NT34" i="7"/>
  <c r="NT33" i="7"/>
  <c r="NT32" i="7"/>
  <c r="NT31" i="7"/>
  <c r="NT27" i="7"/>
  <c r="NT26" i="7"/>
  <c r="NT25" i="7"/>
  <c r="NT24" i="7"/>
  <c r="NT23" i="7"/>
  <c r="NT22" i="7"/>
  <c r="NT21" i="7"/>
  <c r="NT18" i="7"/>
  <c r="NT17" i="7"/>
  <c r="NT16" i="7"/>
  <c r="NT15" i="7"/>
  <c r="NT14" i="7"/>
  <c r="NT13" i="7"/>
  <c r="NT12" i="7"/>
  <c r="NT11" i="7"/>
  <c r="NT10" i="7"/>
  <c r="NN73" i="7"/>
  <c r="NN70" i="7"/>
  <c r="NN69" i="7"/>
  <c r="NN68" i="7"/>
  <c r="NN67" i="7"/>
  <c r="NN64" i="7"/>
  <c r="NN63" i="7"/>
  <c r="NN62" i="7"/>
  <c r="NN60" i="7"/>
  <c r="NN59" i="7"/>
  <c r="NN57" i="7"/>
  <c r="NN56" i="7"/>
  <c r="NN55" i="7"/>
  <c r="NN54" i="7"/>
  <c r="NN53" i="7"/>
  <c r="NN52" i="7"/>
  <c r="NN51" i="7"/>
  <c r="NN50" i="7"/>
  <c r="NN49" i="7"/>
  <c r="NN47" i="7"/>
  <c r="NN45" i="7"/>
  <c r="NN44" i="7"/>
  <c r="NN43" i="7"/>
  <c r="NN42" i="7"/>
  <c r="NN41" i="7"/>
  <c r="NN40" i="7"/>
  <c r="NN36" i="7"/>
  <c r="NN35" i="7"/>
  <c r="NN34" i="7"/>
  <c r="NN33" i="7"/>
  <c r="NN32" i="7"/>
  <c r="NN31" i="7"/>
  <c r="NN27" i="7"/>
  <c r="NN26" i="7"/>
  <c r="NN25" i="7"/>
  <c r="NN24" i="7"/>
  <c r="NN23" i="7"/>
  <c r="NN22" i="7"/>
  <c r="NN21" i="7"/>
  <c r="NN18" i="7"/>
  <c r="NN17" i="7"/>
  <c r="NN16" i="7"/>
  <c r="NN15" i="7"/>
  <c r="NN14" i="7"/>
  <c r="NN13" i="7"/>
  <c r="NN12" i="7"/>
  <c r="NN11" i="7"/>
  <c r="NN10" i="7"/>
  <c r="NK73" i="7"/>
  <c r="NK70" i="7"/>
  <c r="NK69" i="7"/>
  <c r="NK68" i="7"/>
  <c r="NK67" i="7"/>
  <c r="NK64" i="7"/>
  <c r="NK63" i="7"/>
  <c r="NK62" i="7"/>
  <c r="NK60" i="7"/>
  <c r="NK59" i="7"/>
  <c r="NK57" i="7"/>
  <c r="NK56" i="7"/>
  <c r="NK55" i="7"/>
  <c r="NK54" i="7"/>
  <c r="NK53" i="7"/>
  <c r="NK52" i="7"/>
  <c r="NK51" i="7"/>
  <c r="NK50" i="7"/>
  <c r="NK49" i="7"/>
  <c r="NK47" i="7"/>
  <c r="NK45" i="7"/>
  <c r="NK44" i="7"/>
  <c r="NK43" i="7"/>
  <c r="NK42" i="7"/>
  <c r="NK41" i="7"/>
  <c r="NK40" i="7"/>
  <c r="NK36" i="7"/>
  <c r="NK35" i="7"/>
  <c r="NK34" i="7"/>
  <c r="NK33" i="7"/>
  <c r="NK32" i="7"/>
  <c r="NK31" i="7"/>
  <c r="NK27" i="7"/>
  <c r="NK26" i="7"/>
  <c r="NK25" i="7"/>
  <c r="NK24" i="7"/>
  <c r="NK23" i="7"/>
  <c r="NK22" i="7"/>
  <c r="NK21" i="7"/>
  <c r="NK18" i="7"/>
  <c r="NK17" i="7"/>
  <c r="NK16" i="7"/>
  <c r="NK15" i="7"/>
  <c r="NK14" i="7"/>
  <c r="NK13" i="7"/>
  <c r="NK12" i="7"/>
  <c r="NK11" i="7"/>
  <c r="NK10" i="7"/>
  <c r="NH67" i="7"/>
  <c r="NE73" i="7"/>
  <c r="NE70" i="7"/>
  <c r="NE69" i="7"/>
  <c r="NE68" i="7"/>
  <c r="NE67" i="7"/>
  <c r="NE64" i="7"/>
  <c r="NE63" i="7"/>
  <c r="NE62" i="7"/>
  <c r="NE60" i="7"/>
  <c r="NE59" i="7"/>
  <c r="NE57" i="7"/>
  <c r="NE56" i="7"/>
  <c r="NE55" i="7"/>
  <c r="NE54" i="7"/>
  <c r="NE53" i="7"/>
  <c r="NE52" i="7"/>
  <c r="NE51" i="7"/>
  <c r="NE50" i="7"/>
  <c r="NE49" i="7"/>
  <c r="NE47" i="7"/>
  <c r="NE45" i="7"/>
  <c r="NE44" i="7"/>
  <c r="NE43" i="7"/>
  <c r="NE42" i="7"/>
  <c r="NE36" i="7"/>
  <c r="NE35" i="7"/>
  <c r="NE34" i="7"/>
  <c r="NE33" i="7"/>
  <c r="NE32" i="7"/>
  <c r="NE31" i="7"/>
  <c r="NE27" i="7"/>
  <c r="NE26" i="7"/>
  <c r="NE25" i="7"/>
  <c r="NE24" i="7"/>
  <c r="NE23" i="7"/>
  <c r="NE22" i="7"/>
  <c r="NE18" i="7"/>
  <c r="NE17" i="7"/>
  <c r="NE16" i="7"/>
  <c r="NE15" i="7"/>
  <c r="NE14" i="7"/>
  <c r="NE13" i="7"/>
  <c r="NE11" i="7"/>
  <c r="NE10" i="7"/>
  <c r="NB73" i="7"/>
  <c r="NB70" i="7"/>
  <c r="NB69" i="7"/>
  <c r="NB68" i="7"/>
  <c r="NB67" i="7"/>
  <c r="NB64" i="7"/>
  <c r="NB63" i="7"/>
  <c r="NB62" i="7"/>
  <c r="NB60" i="7"/>
  <c r="NB59" i="7"/>
  <c r="NB57" i="7"/>
  <c r="NB56" i="7"/>
  <c r="NB55" i="7"/>
  <c r="NB54" i="7"/>
  <c r="NB53" i="7"/>
  <c r="NB52" i="7"/>
  <c r="NB51" i="7"/>
  <c r="NB50" i="7"/>
  <c r="NB49" i="7"/>
  <c r="NB47" i="7"/>
  <c r="NB45" i="7"/>
  <c r="NB44" i="7"/>
  <c r="NB43" i="7"/>
  <c r="NB42" i="7"/>
  <c r="NB41" i="7"/>
  <c r="NB40" i="7"/>
  <c r="NB36" i="7"/>
  <c r="NB35" i="7"/>
  <c r="NB34" i="7"/>
  <c r="NB33" i="7"/>
  <c r="NB32" i="7"/>
  <c r="NB31" i="7"/>
  <c r="NB27" i="7"/>
  <c r="NB26" i="7"/>
  <c r="NB25" i="7"/>
  <c r="NB24" i="7"/>
  <c r="NB23" i="7"/>
  <c r="NB22" i="7"/>
  <c r="NB18" i="7"/>
  <c r="NB17" i="7"/>
  <c r="NB16" i="7"/>
  <c r="NB15" i="7"/>
  <c r="NB14" i="7"/>
  <c r="NB13" i="7"/>
  <c r="NB11" i="7"/>
  <c r="NB10" i="7"/>
  <c r="MV73" i="7"/>
  <c r="MV70" i="7"/>
  <c r="MV69" i="7"/>
  <c r="MV68" i="7"/>
  <c r="MV67" i="7"/>
  <c r="MV64" i="7"/>
  <c r="MV63" i="7"/>
  <c r="MV62" i="7"/>
  <c r="MV60" i="7"/>
  <c r="MV59" i="7"/>
  <c r="MV57" i="7"/>
  <c r="MV56" i="7"/>
  <c r="MV55" i="7"/>
  <c r="MV54" i="7"/>
  <c r="MV53" i="7"/>
  <c r="MV52" i="7"/>
  <c r="MV51" i="7"/>
  <c r="MV50" i="7"/>
  <c r="MV49" i="7"/>
  <c r="MV47" i="7"/>
  <c r="MV45" i="7"/>
  <c r="MV44" i="7"/>
  <c r="MV43" i="7"/>
  <c r="MV42" i="7"/>
  <c r="MV41" i="7"/>
  <c r="MV40" i="7"/>
  <c r="MV36" i="7"/>
  <c r="MV35" i="7"/>
  <c r="MV34" i="7"/>
  <c r="MV33" i="7"/>
  <c r="MV32" i="7"/>
  <c r="MV31" i="7"/>
  <c r="MV27" i="7"/>
  <c r="MV26" i="7"/>
  <c r="MV25" i="7"/>
  <c r="MV24" i="7"/>
  <c r="MV23" i="7"/>
  <c r="MV22" i="7"/>
  <c r="MV21" i="7"/>
  <c r="MV18" i="7"/>
  <c r="MV17" i="7"/>
  <c r="MV16" i="7"/>
  <c r="MV15" i="7"/>
  <c r="MV14" i="7"/>
  <c r="MV13" i="7"/>
  <c r="MV12" i="7"/>
  <c r="MV11" i="7"/>
  <c r="MV10" i="7"/>
  <c r="MS73" i="7"/>
  <c r="MS70" i="7"/>
  <c r="MS69" i="7"/>
  <c r="MS68" i="7"/>
  <c r="MS67" i="7"/>
  <c r="MS64" i="7"/>
  <c r="MS63" i="7"/>
  <c r="MS62" i="7"/>
  <c r="MS60" i="7"/>
  <c r="MS59" i="7"/>
  <c r="MS57" i="7"/>
  <c r="MS56" i="7"/>
  <c r="MS55" i="7"/>
  <c r="MS54" i="7"/>
  <c r="MS53" i="7"/>
  <c r="MS52" i="7"/>
  <c r="MS51" i="7"/>
  <c r="MS50" i="7"/>
  <c r="MS49" i="7"/>
  <c r="MS47" i="7"/>
  <c r="MS45" i="7"/>
  <c r="MS44" i="7"/>
  <c r="MS43" i="7"/>
  <c r="MS42" i="7"/>
  <c r="MS41" i="7"/>
  <c r="MS40" i="7"/>
  <c r="MS36" i="7"/>
  <c r="MS35" i="7"/>
  <c r="MS34" i="7"/>
  <c r="MS33" i="7"/>
  <c r="MS32" i="7"/>
  <c r="MS31" i="7"/>
  <c r="MS27" i="7"/>
  <c r="MS26" i="7"/>
  <c r="MS25" i="7"/>
  <c r="MS24" i="7"/>
  <c r="MS23" i="7"/>
  <c r="MS22" i="7"/>
  <c r="MS21" i="7"/>
  <c r="MS18" i="7"/>
  <c r="MS17" i="7"/>
  <c r="MS16" i="7"/>
  <c r="MS15" i="7"/>
  <c r="MS14" i="7"/>
  <c r="MS13" i="7"/>
  <c r="MS12" i="7"/>
  <c r="MS11" i="7"/>
  <c r="MS10" i="7"/>
  <c r="MP73" i="7"/>
  <c r="MP70" i="7"/>
  <c r="MP69" i="7"/>
  <c r="MP68" i="7"/>
  <c r="MP67" i="7"/>
  <c r="MP64" i="7"/>
  <c r="MP63" i="7"/>
  <c r="MP62" i="7"/>
  <c r="MP60" i="7"/>
  <c r="MP59" i="7"/>
  <c r="MP57" i="7"/>
  <c r="MP56" i="7"/>
  <c r="MP55" i="7"/>
  <c r="MP54" i="7"/>
  <c r="MP53" i="7"/>
  <c r="MP52" i="7"/>
  <c r="MP51" i="7"/>
  <c r="MP50" i="7"/>
  <c r="MP49" i="7"/>
  <c r="MP47" i="7"/>
  <c r="MP45" i="7"/>
  <c r="MP44" i="7"/>
  <c r="MP43" i="7"/>
  <c r="MP42" i="7"/>
  <c r="MP41" i="7"/>
  <c r="MP40" i="7"/>
  <c r="MP36" i="7"/>
  <c r="MP35" i="7"/>
  <c r="MP34" i="7"/>
  <c r="MP33" i="7"/>
  <c r="MP32" i="7"/>
  <c r="MP31" i="7"/>
  <c r="MP27" i="7"/>
  <c r="MP26" i="7"/>
  <c r="MP25" i="7"/>
  <c r="MP24" i="7"/>
  <c r="MP23" i="7"/>
  <c r="MP22" i="7"/>
  <c r="MP21" i="7"/>
  <c r="MP18" i="7"/>
  <c r="MP17" i="7"/>
  <c r="MP16" i="7"/>
  <c r="MP15" i="7"/>
  <c r="MP14" i="7"/>
  <c r="MP13" i="7"/>
  <c r="MP12" i="7"/>
  <c r="MP11" i="7"/>
  <c r="MP10" i="7"/>
  <c r="MM73" i="7"/>
  <c r="MM70" i="7"/>
  <c r="MM69" i="7"/>
  <c r="MM68" i="7"/>
  <c r="MM67" i="7"/>
  <c r="MM64" i="7"/>
  <c r="MM63" i="7"/>
  <c r="MM62" i="7"/>
  <c r="MM60" i="7"/>
  <c r="MM59" i="7"/>
  <c r="MM57" i="7"/>
  <c r="MM56" i="7"/>
  <c r="MM55" i="7"/>
  <c r="MM54" i="7"/>
  <c r="MM53" i="7"/>
  <c r="MM52" i="7"/>
  <c r="MM51" i="7"/>
  <c r="MM50" i="7"/>
  <c r="MM49" i="7"/>
  <c r="MM47" i="7"/>
  <c r="MM45" i="7"/>
  <c r="MM44" i="7"/>
  <c r="MM43" i="7"/>
  <c r="MM42" i="7"/>
  <c r="MM41" i="7"/>
  <c r="MM40" i="7"/>
  <c r="MM36" i="7"/>
  <c r="MM35" i="7"/>
  <c r="MM34" i="7"/>
  <c r="MM33" i="7"/>
  <c r="MM32" i="7"/>
  <c r="MM31" i="7"/>
  <c r="MM27" i="7"/>
  <c r="MM26" i="7"/>
  <c r="MM25" i="7"/>
  <c r="MM24" i="7"/>
  <c r="MM23" i="7"/>
  <c r="MM22" i="7"/>
  <c r="MM21" i="7"/>
  <c r="MM18" i="7"/>
  <c r="MM17" i="7"/>
  <c r="MM16" i="7"/>
  <c r="MM15" i="7"/>
  <c r="MM14" i="7"/>
  <c r="MM13" i="7"/>
  <c r="MM12" i="7"/>
  <c r="MM11" i="7"/>
  <c r="MM10" i="7"/>
  <c r="MJ73" i="7"/>
  <c r="MJ70" i="7"/>
  <c r="MJ69" i="7"/>
  <c r="MJ68" i="7"/>
  <c r="MJ67" i="7"/>
  <c r="MJ64" i="7"/>
  <c r="MJ63" i="7"/>
  <c r="MJ62" i="7"/>
  <c r="MJ60" i="7"/>
  <c r="MJ59" i="7"/>
  <c r="MJ57" i="7"/>
  <c r="MJ56" i="7"/>
  <c r="MJ55" i="7"/>
  <c r="MJ54" i="7"/>
  <c r="MJ53" i="7"/>
  <c r="MJ52" i="7"/>
  <c r="MJ51" i="7"/>
  <c r="MJ50" i="7"/>
  <c r="MJ49" i="7"/>
  <c r="MJ47" i="7"/>
  <c r="MJ45" i="7"/>
  <c r="MJ44" i="7"/>
  <c r="MJ43" i="7"/>
  <c r="MJ42" i="7"/>
  <c r="MJ41" i="7"/>
  <c r="MJ40" i="7"/>
  <c r="MJ36" i="7"/>
  <c r="MJ35" i="7"/>
  <c r="MJ34" i="7"/>
  <c r="MJ33" i="7"/>
  <c r="MJ32" i="7"/>
  <c r="MJ31" i="7"/>
  <c r="MJ27" i="7"/>
  <c r="MJ26" i="7"/>
  <c r="MJ25" i="7"/>
  <c r="MJ24" i="7"/>
  <c r="MJ23" i="7"/>
  <c r="MJ22" i="7"/>
  <c r="MJ21" i="7"/>
  <c r="MJ18" i="7"/>
  <c r="MJ17" i="7"/>
  <c r="MJ16" i="7"/>
  <c r="MJ15" i="7"/>
  <c r="MJ14" i="7"/>
  <c r="MJ13" i="7"/>
  <c r="MJ12" i="7"/>
  <c r="MJ11" i="7"/>
  <c r="MJ10" i="7"/>
  <c r="MG67" i="7"/>
  <c r="MD67" i="7"/>
  <c r="MA73" i="7"/>
  <c r="MA70" i="7"/>
  <c r="MA69" i="7"/>
  <c r="MA68" i="7"/>
  <c r="MA67" i="7"/>
  <c r="MA64" i="7"/>
  <c r="MA63" i="7"/>
  <c r="MA62" i="7"/>
  <c r="MA60" i="7"/>
  <c r="MA59" i="7"/>
  <c r="MA57" i="7"/>
  <c r="MA56" i="7"/>
  <c r="MA55" i="7"/>
  <c r="MA54" i="7"/>
  <c r="MA53" i="7"/>
  <c r="MA52" i="7"/>
  <c r="MA51" i="7"/>
  <c r="MA50" i="7"/>
  <c r="MA49" i="7"/>
  <c r="MA47" i="7"/>
  <c r="MA45" i="7"/>
  <c r="MA44" i="7"/>
  <c r="MA43" i="7"/>
  <c r="MA42" i="7"/>
  <c r="MA41" i="7"/>
  <c r="MA40" i="7"/>
  <c r="MA36" i="7"/>
  <c r="MA35" i="7"/>
  <c r="MA34" i="7"/>
  <c r="MA33" i="7"/>
  <c r="MA32" i="7"/>
  <c r="MA31" i="7"/>
  <c r="MA27" i="7"/>
  <c r="MA26" i="7"/>
  <c r="MA25" i="7"/>
  <c r="MA24" i="7"/>
  <c r="MA23" i="7"/>
  <c r="MA22" i="7"/>
  <c r="MA21" i="7"/>
  <c r="MA18" i="7"/>
  <c r="MA17" i="7"/>
  <c r="MA16" i="7"/>
  <c r="MA15" i="7"/>
  <c r="MA14" i="7"/>
  <c r="MA13" i="7"/>
  <c r="MA12" i="7"/>
  <c r="MA11" i="7"/>
  <c r="MA10" i="7"/>
  <c r="LX73" i="7"/>
  <c r="LX70" i="7"/>
  <c r="LX69" i="7"/>
  <c r="LX68" i="7"/>
  <c r="LX67" i="7"/>
  <c r="LX64" i="7"/>
  <c r="LX63" i="7"/>
  <c r="LX62" i="7"/>
  <c r="LX60" i="7"/>
  <c r="LX59" i="7"/>
  <c r="LX57" i="7"/>
  <c r="LX56" i="7"/>
  <c r="LX55" i="7"/>
  <c r="LX53" i="7"/>
  <c r="LX51" i="7"/>
  <c r="LX49" i="7"/>
  <c r="LX47" i="7"/>
  <c r="LX45" i="7"/>
  <c r="LX44" i="7"/>
  <c r="LX43" i="7"/>
  <c r="LX42" i="7"/>
  <c r="LX41" i="7"/>
  <c r="LX40" i="7"/>
  <c r="LX36" i="7"/>
  <c r="LX35" i="7"/>
  <c r="LX34" i="7"/>
  <c r="LX33" i="7"/>
  <c r="LX32" i="7"/>
  <c r="LX31" i="7"/>
  <c r="LX27" i="7"/>
  <c r="LX26" i="7"/>
  <c r="LX25" i="7"/>
  <c r="LX24" i="7"/>
  <c r="LX23" i="7"/>
  <c r="LX22" i="7"/>
  <c r="LX21" i="7"/>
  <c r="LX18" i="7"/>
  <c r="LX17" i="7"/>
  <c r="LX16" i="7"/>
  <c r="LX15" i="7"/>
  <c r="LX14" i="7"/>
  <c r="LX13" i="7"/>
  <c r="LX12" i="7"/>
  <c r="LX11" i="7"/>
  <c r="LX10" i="7"/>
  <c r="LU73" i="7"/>
  <c r="LU70" i="7"/>
  <c r="LU69" i="7"/>
  <c r="LU68" i="7"/>
  <c r="LU67" i="7"/>
  <c r="LU64" i="7"/>
  <c r="LU63" i="7"/>
  <c r="LU62" i="7"/>
  <c r="LU60" i="7"/>
  <c r="LU59" i="7"/>
  <c r="LU57" i="7"/>
  <c r="LU56" i="7"/>
  <c r="LU55" i="7"/>
  <c r="LU54" i="7"/>
  <c r="LU53" i="7"/>
  <c r="LU52" i="7"/>
  <c r="LU51" i="7"/>
  <c r="LU50" i="7"/>
  <c r="LU49" i="7"/>
  <c r="LU47" i="7"/>
  <c r="LU45" i="7"/>
  <c r="LU44" i="7"/>
  <c r="LU43" i="7"/>
  <c r="LU41" i="7"/>
  <c r="LU40" i="7"/>
  <c r="LU36" i="7"/>
  <c r="LU35" i="7"/>
  <c r="LU34" i="7"/>
  <c r="LU33" i="7"/>
  <c r="LU32" i="7"/>
  <c r="LU31" i="7"/>
  <c r="LU27" i="7"/>
  <c r="LU26" i="7"/>
  <c r="LU25" i="7"/>
  <c r="LU24" i="7"/>
  <c r="LU23" i="7"/>
  <c r="LU22" i="7"/>
  <c r="LU21" i="7"/>
  <c r="LU18" i="7"/>
  <c r="LU17" i="7"/>
  <c r="LU16" i="7"/>
  <c r="LU15" i="7"/>
  <c r="LU14" i="7"/>
  <c r="LU13" i="7"/>
  <c r="LU12" i="7"/>
  <c r="LU11" i="7"/>
  <c r="LU10" i="7"/>
  <c r="LR73" i="7"/>
  <c r="LR70" i="7"/>
  <c r="LR69" i="7"/>
  <c r="LR68" i="7"/>
  <c r="LR67" i="7"/>
  <c r="LR64" i="7"/>
  <c r="LR63" i="7"/>
  <c r="LR62" i="7"/>
  <c r="LR60" i="7"/>
  <c r="LR59" i="7"/>
  <c r="LR57" i="7"/>
  <c r="LR56" i="7"/>
  <c r="LR55" i="7"/>
  <c r="LR54" i="7"/>
  <c r="LR53" i="7"/>
  <c r="LR52" i="7"/>
  <c r="LR51" i="7"/>
  <c r="LR50" i="7"/>
  <c r="LR49" i="7"/>
  <c r="LR47" i="7"/>
  <c r="LR45" i="7"/>
  <c r="LR44" i="7"/>
  <c r="LR43" i="7"/>
  <c r="LR42" i="7"/>
  <c r="LR41" i="7"/>
  <c r="LR40" i="7"/>
  <c r="LR36" i="7"/>
  <c r="LR35" i="7"/>
  <c r="LR34" i="7"/>
  <c r="LR33" i="7"/>
  <c r="LR32" i="7"/>
  <c r="LR31" i="7"/>
  <c r="LR27" i="7"/>
  <c r="LR26" i="7"/>
  <c r="LR25" i="7"/>
  <c r="LR24" i="7"/>
  <c r="LR23" i="7"/>
  <c r="LR22" i="7"/>
  <c r="LR21" i="7"/>
  <c r="LR18" i="7"/>
  <c r="LR17" i="7"/>
  <c r="LR16" i="7"/>
  <c r="LR15" i="7"/>
  <c r="LR14" i="7"/>
  <c r="LR13" i="7"/>
  <c r="LR12" i="7"/>
  <c r="LR11" i="7"/>
  <c r="LR10" i="7"/>
  <c r="LL73" i="7"/>
  <c r="LL70" i="7"/>
  <c r="LL69" i="7"/>
  <c r="LL68" i="7"/>
  <c r="LL67" i="7"/>
  <c r="LL64" i="7"/>
  <c r="LL63" i="7"/>
  <c r="LL62" i="7"/>
  <c r="LL60" i="7"/>
  <c r="LL59" i="7"/>
  <c r="LL57" i="7"/>
  <c r="LL56" i="7"/>
  <c r="LL55" i="7"/>
  <c r="LL54" i="7"/>
  <c r="LL53" i="7"/>
  <c r="LL52" i="7"/>
  <c r="LL51" i="7"/>
  <c r="LL50" i="7"/>
  <c r="LL49" i="7"/>
  <c r="LL47" i="7"/>
  <c r="LL45" i="7"/>
  <c r="LL44" i="7"/>
  <c r="LL43" i="7"/>
  <c r="LL42" i="7"/>
  <c r="LL41" i="7"/>
  <c r="LL40" i="7"/>
  <c r="LL36" i="7"/>
  <c r="LL35" i="7"/>
  <c r="LL34" i="7"/>
  <c r="LL33" i="7"/>
  <c r="LL32" i="7"/>
  <c r="LL31" i="7"/>
  <c r="LL27" i="7"/>
  <c r="LL26" i="7"/>
  <c r="LL25" i="7"/>
  <c r="LL24" i="7"/>
  <c r="LL23" i="7"/>
  <c r="LL22" i="7"/>
  <c r="LL21" i="7"/>
  <c r="LL18" i="7"/>
  <c r="LL17" i="7"/>
  <c r="LL16" i="7"/>
  <c r="LL15" i="7"/>
  <c r="LL14" i="7"/>
  <c r="LL13" i="7"/>
  <c r="LL12" i="7"/>
  <c r="LL11" i="7"/>
  <c r="LL10" i="7"/>
  <c r="LI73" i="7"/>
  <c r="LI70" i="7"/>
  <c r="LI69" i="7"/>
  <c r="LI67" i="7"/>
  <c r="LI64" i="7"/>
  <c r="LI63" i="7"/>
  <c r="LI62" i="7"/>
  <c r="LI60" i="7"/>
  <c r="LI59" i="7"/>
  <c r="LI57" i="7"/>
  <c r="LI56" i="7"/>
  <c r="LI55" i="7"/>
  <c r="LI54" i="7"/>
  <c r="LI53" i="7"/>
  <c r="LI52" i="7"/>
  <c r="LI51" i="7"/>
  <c r="LI50" i="7"/>
  <c r="LI49" i="7"/>
  <c r="LI47" i="7"/>
  <c r="LI45" i="7"/>
  <c r="LI44" i="7"/>
  <c r="LI43" i="7"/>
  <c r="LI42" i="7"/>
  <c r="LI41" i="7"/>
  <c r="LI40" i="7"/>
  <c r="LI36" i="7"/>
  <c r="LI35" i="7"/>
  <c r="LI34" i="7"/>
  <c r="LI33" i="7"/>
  <c r="LI32" i="7"/>
  <c r="LI31" i="7"/>
  <c r="LI27" i="7"/>
  <c r="LI26" i="7"/>
  <c r="LI25" i="7"/>
  <c r="LI24" i="7"/>
  <c r="LI23" i="7"/>
  <c r="LI22" i="7"/>
  <c r="LI21" i="7"/>
  <c r="LI18" i="7"/>
  <c r="LI17" i="7"/>
  <c r="LI16" i="7"/>
  <c r="LI15" i="7"/>
  <c r="LI14" i="7"/>
  <c r="LI13" i="7"/>
  <c r="LI12" i="7"/>
  <c r="LI11" i="7"/>
  <c r="LI10" i="7"/>
  <c r="LF73" i="7"/>
  <c r="LF70" i="7"/>
  <c r="LF69" i="7"/>
  <c r="LF68" i="7"/>
  <c r="LF67" i="7"/>
  <c r="LF64" i="7"/>
  <c r="LF63" i="7"/>
  <c r="LF62" i="7"/>
  <c r="LF60" i="7"/>
  <c r="LF59" i="7"/>
  <c r="LF57" i="7"/>
  <c r="LF56" i="7"/>
  <c r="LF55" i="7"/>
  <c r="LF54" i="7"/>
  <c r="LF53" i="7"/>
  <c r="LF52" i="7"/>
  <c r="LF51" i="7"/>
  <c r="LF50" i="7"/>
  <c r="LF49" i="7"/>
  <c r="LF47" i="7"/>
  <c r="LF45" i="7"/>
  <c r="LF44" i="7"/>
  <c r="LF43" i="7"/>
  <c r="LF42" i="7"/>
  <c r="LF41" i="7"/>
  <c r="LF40" i="7"/>
  <c r="LF36" i="7"/>
  <c r="LF35" i="7"/>
  <c r="LF34" i="7"/>
  <c r="LF33" i="7"/>
  <c r="LF32" i="7"/>
  <c r="LF31" i="7"/>
  <c r="LF27" i="7"/>
  <c r="LF26" i="7"/>
  <c r="LF25" i="7"/>
  <c r="LF24" i="7"/>
  <c r="LF23" i="7"/>
  <c r="LF22" i="7"/>
  <c r="LF21" i="7"/>
  <c r="LF18" i="7"/>
  <c r="LF17" i="7"/>
  <c r="LF16" i="7"/>
  <c r="LF15" i="7"/>
  <c r="LF14" i="7"/>
  <c r="LF13" i="7"/>
  <c r="LF12" i="7"/>
  <c r="LF11" i="7"/>
  <c r="LF10" i="7"/>
  <c r="LC73" i="7"/>
  <c r="LC70" i="7"/>
  <c r="LC69" i="7"/>
  <c r="LC68" i="7"/>
  <c r="LC67" i="7"/>
  <c r="LC64" i="7"/>
  <c r="LC63" i="7"/>
  <c r="LC62" i="7"/>
  <c r="LC60" i="7"/>
  <c r="LC59" i="7"/>
  <c r="LC57" i="7"/>
  <c r="LC56" i="7"/>
  <c r="LC55" i="7"/>
  <c r="LC54" i="7"/>
  <c r="LC53" i="7"/>
  <c r="LC52" i="7"/>
  <c r="LC51" i="7"/>
  <c r="LC50" i="7"/>
  <c r="LC49" i="7"/>
  <c r="LC47" i="7"/>
  <c r="LC45" i="7"/>
  <c r="LC44" i="7"/>
  <c r="LC43" i="7"/>
  <c r="LC42" i="7"/>
  <c r="LC41" i="7"/>
  <c r="LC40" i="7"/>
  <c r="LC36" i="7"/>
  <c r="LC35" i="7"/>
  <c r="LC34" i="7"/>
  <c r="LC33" i="7"/>
  <c r="LC32" i="7"/>
  <c r="LC31" i="7"/>
  <c r="LC27" i="7"/>
  <c r="LC26" i="7"/>
  <c r="LC25" i="7"/>
  <c r="LC24" i="7"/>
  <c r="LC23" i="7"/>
  <c r="LC22" i="7"/>
  <c r="LC21" i="7"/>
  <c r="LC18" i="7"/>
  <c r="LC17" i="7"/>
  <c r="LC16" i="7"/>
  <c r="LC15" i="7"/>
  <c r="LC14" i="7"/>
  <c r="LC13" i="7"/>
  <c r="LC12" i="7"/>
  <c r="LC11" i="7"/>
  <c r="LC10" i="7"/>
  <c r="KZ73" i="7"/>
  <c r="KZ70" i="7"/>
  <c r="KZ69" i="7"/>
  <c r="KZ68" i="7"/>
  <c r="KZ67" i="7"/>
  <c r="KZ64" i="7"/>
  <c r="KZ63" i="7"/>
  <c r="KZ62" i="7"/>
  <c r="KZ60" i="7"/>
  <c r="KZ57" i="7"/>
  <c r="KZ56" i="7"/>
  <c r="KZ55" i="7"/>
  <c r="KZ54" i="7"/>
  <c r="KZ53" i="7"/>
  <c r="KZ52" i="7"/>
  <c r="KZ51" i="7"/>
  <c r="KZ50" i="7"/>
  <c r="KZ49" i="7"/>
  <c r="KZ47" i="7"/>
  <c r="KZ45" i="7"/>
  <c r="KZ44" i="7"/>
  <c r="KZ43" i="7"/>
  <c r="KZ42" i="7"/>
  <c r="KZ41" i="7"/>
  <c r="KZ40" i="7"/>
  <c r="KZ36" i="7"/>
  <c r="KZ35" i="7"/>
  <c r="KZ34" i="7"/>
  <c r="KZ33" i="7"/>
  <c r="KZ32" i="7"/>
  <c r="KZ31" i="7"/>
  <c r="KZ27" i="7"/>
  <c r="KZ26" i="7"/>
  <c r="KZ25" i="7"/>
  <c r="KZ24" i="7"/>
  <c r="KZ23" i="7"/>
  <c r="KZ22" i="7"/>
  <c r="KZ21" i="7"/>
  <c r="KZ18" i="7"/>
  <c r="KZ17" i="7"/>
  <c r="KZ16" i="7"/>
  <c r="KZ15" i="7"/>
  <c r="KZ14" i="7"/>
  <c r="KZ13" i="7"/>
  <c r="KZ12" i="7"/>
  <c r="KZ11" i="7"/>
  <c r="KZ10" i="7"/>
  <c r="KQ73" i="7"/>
  <c r="KQ70" i="7"/>
  <c r="KQ69" i="7"/>
  <c r="KQ68" i="7"/>
  <c r="KQ67" i="7"/>
  <c r="KQ64" i="7"/>
  <c r="KQ63" i="7"/>
  <c r="KQ62" i="7"/>
  <c r="KQ60" i="7"/>
  <c r="KQ59" i="7"/>
  <c r="KQ57" i="7"/>
  <c r="KQ56" i="7"/>
  <c r="KQ55" i="7"/>
  <c r="KQ54" i="7"/>
  <c r="KQ53" i="7"/>
  <c r="KQ52" i="7"/>
  <c r="KQ51" i="7"/>
  <c r="KQ50" i="7"/>
  <c r="KQ49" i="7"/>
  <c r="KQ47" i="7"/>
  <c r="KQ45" i="7"/>
  <c r="KQ44" i="7"/>
  <c r="KQ43" i="7"/>
  <c r="KQ42" i="7"/>
  <c r="KQ41" i="7"/>
  <c r="KQ40" i="7"/>
  <c r="KQ36" i="7"/>
  <c r="KQ35" i="7"/>
  <c r="KQ34" i="7"/>
  <c r="KQ33" i="7"/>
  <c r="KQ32" i="7"/>
  <c r="KQ31" i="7"/>
  <c r="KQ27" i="7"/>
  <c r="KQ26" i="7"/>
  <c r="KQ25" i="7"/>
  <c r="KQ24" i="7"/>
  <c r="KQ23" i="7"/>
  <c r="KQ22" i="7"/>
  <c r="KQ21" i="7"/>
  <c r="KQ18" i="7"/>
  <c r="KQ17" i="7"/>
  <c r="KQ16" i="7"/>
  <c r="KQ15" i="7"/>
  <c r="KQ14" i="7"/>
  <c r="KQ13" i="7"/>
  <c r="KQ12" i="7"/>
  <c r="KQ11" i="7"/>
  <c r="KQ10" i="7"/>
  <c r="KN73" i="7"/>
  <c r="KN70" i="7"/>
  <c r="KN69" i="7"/>
  <c r="KN68" i="7"/>
  <c r="KN67" i="7"/>
  <c r="KN64" i="7"/>
  <c r="KN63" i="7"/>
  <c r="KN62" i="7"/>
  <c r="KN60" i="7"/>
  <c r="KN59" i="7"/>
  <c r="KN57" i="7"/>
  <c r="KN56" i="7"/>
  <c r="KN55" i="7"/>
  <c r="KN54" i="7"/>
  <c r="KN53" i="7"/>
  <c r="KN52" i="7"/>
  <c r="KN51" i="7"/>
  <c r="KN50" i="7"/>
  <c r="KN49" i="7"/>
  <c r="KN47" i="7"/>
  <c r="KN45" i="7"/>
  <c r="KN44" i="7"/>
  <c r="KN43" i="7"/>
  <c r="KN42" i="7"/>
  <c r="KN41" i="7"/>
  <c r="KN40" i="7"/>
  <c r="KN36" i="7"/>
  <c r="KN35" i="7"/>
  <c r="KN34" i="7"/>
  <c r="KN33" i="7"/>
  <c r="KN32" i="7"/>
  <c r="KN31" i="7"/>
  <c r="KN27" i="7"/>
  <c r="KN26" i="7"/>
  <c r="KN25" i="7"/>
  <c r="KN24" i="7"/>
  <c r="KN23" i="7"/>
  <c r="KN22" i="7"/>
  <c r="KN21" i="7"/>
  <c r="KN18" i="7"/>
  <c r="KN17" i="7"/>
  <c r="KN16" i="7"/>
  <c r="KN15" i="7"/>
  <c r="KN14" i="7"/>
  <c r="KN13" i="7"/>
  <c r="KN12" i="7"/>
  <c r="KN11" i="7"/>
  <c r="KN10" i="7"/>
  <c r="KK73" i="7"/>
  <c r="KK70" i="7"/>
  <c r="KK69" i="7"/>
  <c r="KK68" i="7"/>
  <c r="KK67" i="7"/>
  <c r="KK64" i="7"/>
  <c r="KK63" i="7"/>
  <c r="KK62" i="7"/>
  <c r="KK60" i="7"/>
  <c r="KK59" i="7"/>
  <c r="KK57" i="7"/>
  <c r="KK56" i="7"/>
  <c r="KK55" i="7"/>
  <c r="KK54" i="7"/>
  <c r="KK53" i="7"/>
  <c r="KK52" i="7"/>
  <c r="KK51" i="7"/>
  <c r="KK50" i="7"/>
  <c r="KK49" i="7"/>
  <c r="KK47" i="7"/>
  <c r="KK45" i="7"/>
  <c r="KK44" i="7"/>
  <c r="KK43" i="7"/>
  <c r="KK42" i="7"/>
  <c r="KK41" i="7"/>
  <c r="KK40" i="7"/>
  <c r="KK36" i="7"/>
  <c r="KK35" i="7"/>
  <c r="KK34" i="7"/>
  <c r="KK33" i="7"/>
  <c r="KK32" i="7"/>
  <c r="KK31" i="7"/>
  <c r="KK27" i="7"/>
  <c r="KK26" i="7"/>
  <c r="KK25" i="7"/>
  <c r="KK24" i="7"/>
  <c r="KK23" i="7"/>
  <c r="KK22" i="7"/>
  <c r="KK21" i="7"/>
  <c r="KK18" i="7"/>
  <c r="KK17" i="7"/>
  <c r="KK16" i="7"/>
  <c r="KK15" i="7"/>
  <c r="KK14" i="7"/>
  <c r="KK13" i="7"/>
  <c r="KK12" i="7"/>
  <c r="KK11" i="7"/>
  <c r="KK10" i="7"/>
  <c r="KH73" i="7"/>
  <c r="KH70" i="7"/>
  <c r="KH69" i="7"/>
  <c r="KH68" i="7"/>
  <c r="KH67" i="7"/>
  <c r="KH64" i="7"/>
  <c r="KH63" i="7"/>
  <c r="KH62" i="7"/>
  <c r="KH60" i="7"/>
  <c r="KH59" i="7"/>
  <c r="KH57" i="7"/>
  <c r="KH56" i="7"/>
  <c r="KH55" i="7"/>
  <c r="KH54" i="7"/>
  <c r="KH53" i="7"/>
  <c r="KH52" i="7"/>
  <c r="KH51" i="7"/>
  <c r="KH50" i="7"/>
  <c r="KH49" i="7"/>
  <c r="KH47" i="7"/>
  <c r="KH45" i="7"/>
  <c r="KH44" i="7"/>
  <c r="KH43" i="7"/>
  <c r="KH42" i="7"/>
  <c r="KH41" i="7"/>
  <c r="KH40" i="7"/>
  <c r="KH36" i="7"/>
  <c r="KH35" i="7"/>
  <c r="KH34" i="7"/>
  <c r="KH33" i="7"/>
  <c r="KH32" i="7"/>
  <c r="KH31" i="7"/>
  <c r="KH27" i="7"/>
  <c r="KH26" i="7"/>
  <c r="KH25" i="7"/>
  <c r="KH24" i="7"/>
  <c r="KH23" i="7"/>
  <c r="KH22" i="7"/>
  <c r="KH21" i="7"/>
  <c r="KH18" i="7"/>
  <c r="KH17" i="7"/>
  <c r="KH16" i="7"/>
  <c r="KH15" i="7"/>
  <c r="KH14" i="7"/>
  <c r="KH13" i="7"/>
  <c r="KH12" i="7"/>
  <c r="KH11" i="7"/>
  <c r="KH10" i="7"/>
  <c r="KE67" i="7"/>
  <c r="KB73" i="7"/>
  <c r="KB70" i="7"/>
  <c r="KB69" i="7"/>
  <c r="KB68" i="7"/>
  <c r="KB67" i="7"/>
  <c r="KB64" i="7"/>
  <c r="KB63" i="7"/>
  <c r="KB62" i="7"/>
  <c r="KB60" i="7"/>
  <c r="KB59" i="7"/>
  <c r="KB57" i="7"/>
  <c r="KB56" i="7"/>
  <c r="KB55" i="7"/>
  <c r="KB54" i="7"/>
  <c r="KB53" i="7"/>
  <c r="KB52" i="7"/>
  <c r="KB51" i="7"/>
  <c r="KB50" i="7"/>
  <c r="KB49" i="7"/>
  <c r="KB47" i="7"/>
  <c r="KB45" i="7"/>
  <c r="KB44" i="7"/>
  <c r="KB43" i="7"/>
  <c r="KB42" i="7"/>
  <c r="KB41" i="7"/>
  <c r="KB40" i="7"/>
  <c r="KB36" i="7"/>
  <c r="KB35" i="7"/>
  <c r="KB34" i="7"/>
  <c r="KB33" i="7"/>
  <c r="KB32" i="7"/>
  <c r="KB31" i="7"/>
  <c r="KB27" i="7"/>
  <c r="KB26" i="7"/>
  <c r="KB25" i="7"/>
  <c r="KB24" i="7"/>
  <c r="KB23" i="7"/>
  <c r="KB22" i="7"/>
  <c r="KB21" i="7"/>
  <c r="KB18" i="7"/>
  <c r="KB17" i="7"/>
  <c r="KB16" i="7"/>
  <c r="KB15" i="7"/>
  <c r="KB14" i="7"/>
  <c r="KB13" i="7"/>
  <c r="KB12" i="7"/>
  <c r="KB11" i="7"/>
  <c r="KB10" i="7"/>
  <c r="JY73" i="7"/>
  <c r="JY70" i="7"/>
  <c r="JY69" i="7"/>
  <c r="JY68" i="7"/>
  <c r="JY67" i="7"/>
  <c r="JY64" i="7"/>
  <c r="JY63" i="7"/>
  <c r="JY62" i="7"/>
  <c r="JY60" i="7"/>
  <c r="JY59" i="7"/>
  <c r="JY57" i="7"/>
  <c r="JY56" i="7"/>
  <c r="JY55" i="7"/>
  <c r="JY54" i="7"/>
  <c r="JY53" i="7"/>
  <c r="JY52" i="7"/>
  <c r="JY51" i="7"/>
  <c r="JY50" i="7"/>
  <c r="JY49" i="7"/>
  <c r="JY47" i="7"/>
  <c r="JY45" i="7"/>
  <c r="JY44" i="7"/>
  <c r="JY43" i="7"/>
  <c r="JY42" i="7"/>
  <c r="JY41" i="7"/>
  <c r="JY40" i="7"/>
  <c r="JY36" i="7"/>
  <c r="JY35" i="7"/>
  <c r="JY34" i="7"/>
  <c r="JY33" i="7"/>
  <c r="JY32" i="7"/>
  <c r="JY31" i="7"/>
  <c r="JY26" i="7"/>
  <c r="JY25" i="7"/>
  <c r="JY24" i="7"/>
  <c r="JY23" i="7"/>
  <c r="JY22" i="7"/>
  <c r="JY21" i="7"/>
  <c r="JY17" i="7"/>
  <c r="JY16" i="7"/>
  <c r="JY15" i="7"/>
  <c r="JY14" i="7"/>
  <c r="JY13" i="7"/>
  <c r="JY12" i="7"/>
  <c r="JY11" i="7"/>
  <c r="JY10" i="7"/>
  <c r="JV73" i="7"/>
  <c r="JV70" i="7"/>
  <c r="JV69" i="7"/>
  <c r="JV68" i="7"/>
  <c r="JV67" i="7"/>
  <c r="JV64" i="7"/>
  <c r="JV63" i="7"/>
  <c r="JV62" i="7"/>
  <c r="JV60" i="7"/>
  <c r="JV59" i="7"/>
  <c r="JV57" i="7"/>
  <c r="JV56" i="7"/>
  <c r="JV55" i="7"/>
  <c r="JV54" i="7"/>
  <c r="JV53" i="7"/>
  <c r="JV52" i="7"/>
  <c r="JV51" i="7"/>
  <c r="JV50" i="7"/>
  <c r="JV49" i="7"/>
  <c r="JV47" i="7"/>
  <c r="JV45" i="7"/>
  <c r="JV44" i="7"/>
  <c r="JV43" i="7"/>
  <c r="JV42" i="7"/>
  <c r="JV41" i="7"/>
  <c r="JV40" i="7"/>
  <c r="JV36" i="7"/>
  <c r="JV35" i="7"/>
  <c r="JV34" i="7"/>
  <c r="JV33" i="7"/>
  <c r="JV32" i="7"/>
  <c r="JV31" i="7"/>
  <c r="JV27" i="7"/>
  <c r="JV26" i="7"/>
  <c r="JV25" i="7"/>
  <c r="JV24" i="7"/>
  <c r="JV23" i="7"/>
  <c r="JV22" i="7"/>
  <c r="JV21" i="7"/>
  <c r="JV18" i="7"/>
  <c r="JV17" i="7"/>
  <c r="JV16" i="7"/>
  <c r="JV15" i="7"/>
  <c r="JV14" i="7"/>
  <c r="JV13" i="7"/>
  <c r="JV12" i="7"/>
  <c r="JV11" i="7"/>
  <c r="JV10" i="7"/>
  <c r="JP73" i="7"/>
  <c r="JP70" i="7"/>
  <c r="JP69" i="7"/>
  <c r="JP68" i="7"/>
  <c r="JP67" i="7"/>
  <c r="JP64" i="7"/>
  <c r="JP63" i="7"/>
  <c r="JP62" i="7"/>
  <c r="JP60" i="7"/>
  <c r="JP59" i="7"/>
  <c r="JP57" i="7"/>
  <c r="JP56" i="7"/>
  <c r="JP55" i="7"/>
  <c r="JP54" i="7"/>
  <c r="JP53" i="7"/>
  <c r="JP52" i="7"/>
  <c r="JP51" i="7"/>
  <c r="JP50" i="7"/>
  <c r="JP49" i="7"/>
  <c r="JP47" i="7"/>
  <c r="JP45" i="7"/>
  <c r="JP44" i="7"/>
  <c r="JP43" i="7"/>
  <c r="JP42" i="7"/>
  <c r="JP41" i="7"/>
  <c r="JP40" i="7"/>
  <c r="JP36" i="7"/>
  <c r="JP35" i="7"/>
  <c r="JP34" i="7"/>
  <c r="JP33" i="7"/>
  <c r="JP32" i="7"/>
  <c r="JP31" i="7"/>
  <c r="JP27" i="7"/>
  <c r="JP26" i="7"/>
  <c r="JP25" i="7"/>
  <c r="JP24" i="7"/>
  <c r="JP23" i="7"/>
  <c r="JP18" i="7"/>
  <c r="JP17" i="7"/>
  <c r="JP16" i="7"/>
  <c r="JP15" i="7"/>
  <c r="JP14" i="7"/>
  <c r="JP13" i="7"/>
  <c r="JP12" i="7"/>
  <c r="JP11" i="7"/>
  <c r="JP10" i="7"/>
  <c r="JJ73" i="7"/>
  <c r="JJ70" i="7"/>
  <c r="JJ69" i="7"/>
  <c r="JJ68" i="7"/>
  <c r="JJ67" i="7"/>
  <c r="JJ64" i="7"/>
  <c r="JJ63" i="7"/>
  <c r="JJ62" i="7"/>
  <c r="JJ60" i="7"/>
  <c r="JJ59" i="7"/>
  <c r="JJ57" i="7"/>
  <c r="JJ56" i="7"/>
  <c r="JJ55" i="7"/>
  <c r="JJ54" i="7"/>
  <c r="JJ53" i="7"/>
  <c r="JJ52" i="7"/>
  <c r="JJ51" i="7"/>
  <c r="JJ50" i="7"/>
  <c r="JJ49" i="7"/>
  <c r="JJ47" i="7"/>
  <c r="JJ45" i="7"/>
  <c r="JJ44" i="7"/>
  <c r="JJ43" i="7"/>
  <c r="JJ42" i="7"/>
  <c r="JJ41" i="7"/>
  <c r="JJ40" i="7"/>
  <c r="JJ36" i="7"/>
  <c r="JJ35" i="7"/>
  <c r="JJ34" i="7"/>
  <c r="JJ33" i="7"/>
  <c r="JJ32" i="7"/>
  <c r="JJ31" i="7"/>
  <c r="JJ27" i="7"/>
  <c r="JJ26" i="7"/>
  <c r="JJ25" i="7"/>
  <c r="JJ24" i="7"/>
  <c r="JJ23" i="7"/>
  <c r="JJ22" i="7"/>
  <c r="JJ21" i="7"/>
  <c r="JJ18" i="7"/>
  <c r="JJ17" i="7"/>
  <c r="JJ16" i="7"/>
  <c r="JJ15" i="7"/>
  <c r="JJ14" i="7"/>
  <c r="JJ13" i="7"/>
  <c r="JJ12" i="7"/>
  <c r="JJ11" i="7"/>
  <c r="JJ10" i="7"/>
  <c r="JG73" i="7"/>
  <c r="JG70" i="7"/>
  <c r="JG69" i="7"/>
  <c r="JG68" i="7"/>
  <c r="JG67" i="7"/>
  <c r="JG64" i="7"/>
  <c r="JG63" i="7"/>
  <c r="JG62" i="7"/>
  <c r="JG60" i="7"/>
  <c r="JG59" i="7"/>
  <c r="JG57" i="7"/>
  <c r="JG56" i="7"/>
  <c r="JG55" i="7"/>
  <c r="JG54" i="7"/>
  <c r="JG53" i="7"/>
  <c r="JG52" i="7"/>
  <c r="JG51" i="7"/>
  <c r="JG50" i="7"/>
  <c r="JG49" i="7"/>
  <c r="JG47" i="7"/>
  <c r="JG45" i="7"/>
  <c r="JG44" i="7"/>
  <c r="JG43" i="7"/>
  <c r="JG42" i="7"/>
  <c r="JG41" i="7"/>
  <c r="JG40" i="7"/>
  <c r="JG36" i="7"/>
  <c r="JG35" i="7"/>
  <c r="JG34" i="7"/>
  <c r="JG33" i="7"/>
  <c r="JG32" i="7"/>
  <c r="JG31" i="7"/>
  <c r="JG27" i="7"/>
  <c r="JG26" i="7"/>
  <c r="JG25" i="7"/>
  <c r="JG24" i="7"/>
  <c r="JG23" i="7"/>
  <c r="JG22" i="7"/>
  <c r="JG21" i="7"/>
  <c r="JG18" i="7"/>
  <c r="JG17" i="7"/>
  <c r="JG16" i="7"/>
  <c r="JG15" i="7"/>
  <c r="JG14" i="7"/>
  <c r="JG13" i="7"/>
  <c r="JG12" i="7"/>
  <c r="JG11" i="7"/>
  <c r="JG10" i="7"/>
  <c r="JA73" i="7"/>
  <c r="JA70" i="7"/>
  <c r="JA69" i="7"/>
  <c r="JA68" i="7"/>
  <c r="JA67" i="7"/>
  <c r="JA64" i="7"/>
  <c r="JA63" i="7"/>
  <c r="JA62" i="7"/>
  <c r="JA60" i="7"/>
  <c r="JA59" i="7"/>
  <c r="JA57" i="7"/>
  <c r="JA56" i="7"/>
  <c r="JA55" i="7"/>
  <c r="JA54" i="7"/>
  <c r="JA53" i="7"/>
  <c r="JA52" i="7"/>
  <c r="JA51" i="7"/>
  <c r="JA50" i="7"/>
  <c r="JA49" i="7"/>
  <c r="JA47" i="7"/>
  <c r="JA45" i="7"/>
  <c r="JA44" i="7"/>
  <c r="JA43" i="7"/>
  <c r="JA42" i="7"/>
  <c r="JA41" i="7"/>
  <c r="JA40" i="7"/>
  <c r="JA36" i="7"/>
  <c r="JA35" i="7"/>
  <c r="JA34" i="7"/>
  <c r="JA33" i="7"/>
  <c r="JA32" i="7"/>
  <c r="JA31" i="7"/>
  <c r="JA27" i="7"/>
  <c r="JA26" i="7"/>
  <c r="JA25" i="7"/>
  <c r="JA24" i="7"/>
  <c r="JA23" i="7"/>
  <c r="JA22" i="7"/>
  <c r="JA21" i="7"/>
  <c r="JA18" i="7"/>
  <c r="JA17" i="7"/>
  <c r="JA16" i="7"/>
  <c r="JA15" i="7"/>
  <c r="JA14" i="7"/>
  <c r="JA13" i="7"/>
  <c r="JA12" i="7"/>
  <c r="JA11" i="7"/>
  <c r="JA10" i="7"/>
  <c r="IX73" i="7"/>
  <c r="IX70" i="7"/>
  <c r="IX69" i="7"/>
  <c r="IX68" i="7"/>
  <c r="IX67" i="7"/>
  <c r="IX64" i="7"/>
  <c r="IX63" i="7"/>
  <c r="IX62" i="7"/>
  <c r="IX60" i="7"/>
  <c r="IX59" i="7"/>
  <c r="IX57" i="7"/>
  <c r="IX56" i="7"/>
  <c r="IX55" i="7"/>
  <c r="IX54" i="7"/>
  <c r="IX53" i="7"/>
  <c r="IX52" i="7"/>
  <c r="IX51" i="7"/>
  <c r="IX50" i="7"/>
  <c r="IX49" i="7"/>
  <c r="IX47" i="7"/>
  <c r="IX45" i="7"/>
  <c r="IX44" i="7"/>
  <c r="IX43" i="7"/>
  <c r="IX42" i="7"/>
  <c r="IX41" i="7"/>
  <c r="IX40" i="7"/>
  <c r="IX36" i="7"/>
  <c r="IX35" i="7"/>
  <c r="IX34" i="7"/>
  <c r="IX33" i="7"/>
  <c r="IX32" i="7"/>
  <c r="IX31" i="7"/>
  <c r="IX27" i="7"/>
  <c r="IX26" i="7"/>
  <c r="IX25" i="7"/>
  <c r="IX24" i="7"/>
  <c r="IX23" i="7"/>
  <c r="IX22" i="7"/>
  <c r="IX21" i="7"/>
  <c r="IX18" i="7"/>
  <c r="IX17" i="7"/>
  <c r="IX16" i="7"/>
  <c r="IX15" i="7"/>
  <c r="IX14" i="7"/>
  <c r="IX13" i="7"/>
  <c r="IX12" i="7"/>
  <c r="IX11" i="7"/>
  <c r="IX10" i="7"/>
  <c r="IU67" i="7"/>
  <c r="IR73" i="7"/>
  <c r="IR70" i="7"/>
  <c r="IR69" i="7"/>
  <c r="IR68" i="7"/>
  <c r="IR67" i="7"/>
  <c r="IR64" i="7"/>
  <c r="IR63" i="7"/>
  <c r="IR62" i="7"/>
  <c r="IR60" i="7"/>
  <c r="IR59" i="7"/>
  <c r="IR57" i="7"/>
  <c r="IR56" i="7"/>
  <c r="IR55" i="7"/>
  <c r="IR54" i="7"/>
  <c r="IR53" i="7"/>
  <c r="IR52" i="7"/>
  <c r="IR51" i="7"/>
  <c r="IR50" i="7"/>
  <c r="IR49" i="7"/>
  <c r="IR47" i="7"/>
  <c r="IR45" i="7"/>
  <c r="IR44" i="7"/>
  <c r="IR43" i="7"/>
  <c r="IR42" i="7"/>
  <c r="IR41" i="7"/>
  <c r="IR40" i="7"/>
  <c r="IR36" i="7"/>
  <c r="IR35" i="7"/>
  <c r="IR34" i="7"/>
  <c r="IR33" i="7"/>
  <c r="IR32" i="7"/>
  <c r="IR31" i="7"/>
  <c r="IR27" i="7"/>
  <c r="IR26" i="7"/>
  <c r="IR25" i="7"/>
  <c r="IR24" i="7"/>
  <c r="IR23" i="7"/>
  <c r="IR22" i="7"/>
  <c r="IR18" i="7"/>
  <c r="IR17" i="7"/>
  <c r="IR16" i="7"/>
  <c r="IR15" i="7"/>
  <c r="IR14" i="7"/>
  <c r="IR13" i="7"/>
  <c r="IR12" i="7"/>
  <c r="IR11" i="7"/>
  <c r="IR10" i="7"/>
  <c r="IO73" i="7"/>
  <c r="IO70" i="7"/>
  <c r="IO69" i="7"/>
  <c r="IO68" i="7"/>
  <c r="IO67" i="7"/>
  <c r="IO64" i="7"/>
  <c r="IO63" i="7"/>
  <c r="IO62" i="7"/>
  <c r="IO60" i="7"/>
  <c r="IO59" i="7"/>
  <c r="IO57" i="7"/>
  <c r="IO56" i="7"/>
  <c r="IO55" i="7"/>
  <c r="IO54" i="7"/>
  <c r="IO53" i="7"/>
  <c r="IO52" i="7"/>
  <c r="IO51" i="7"/>
  <c r="IO50" i="7"/>
  <c r="IO49" i="7"/>
  <c r="IO47" i="7"/>
  <c r="IO45" i="7"/>
  <c r="IO44" i="7"/>
  <c r="IO43" i="7"/>
  <c r="IO42" i="7"/>
  <c r="IO41" i="7"/>
  <c r="IO40" i="7"/>
  <c r="IO36" i="7"/>
  <c r="IO35" i="7"/>
  <c r="IO34" i="7"/>
  <c r="IO33" i="7"/>
  <c r="IO32" i="7"/>
  <c r="IO31" i="7"/>
  <c r="IO27" i="7"/>
  <c r="IO26" i="7"/>
  <c r="IO25" i="7"/>
  <c r="IO24" i="7"/>
  <c r="IO23" i="7"/>
  <c r="IO22" i="7"/>
  <c r="IO21" i="7"/>
  <c r="IO18" i="7"/>
  <c r="IO17" i="7"/>
  <c r="IO16" i="7"/>
  <c r="IO15" i="7"/>
  <c r="IO14" i="7"/>
  <c r="IO13" i="7"/>
  <c r="IO12" i="7"/>
  <c r="IO11" i="7"/>
  <c r="IO10" i="7"/>
  <c r="IL67" i="7"/>
  <c r="II73" i="7"/>
  <c r="II70" i="7"/>
  <c r="II69" i="7"/>
  <c r="II68" i="7"/>
  <c r="II67" i="7"/>
  <c r="II64" i="7"/>
  <c r="II63" i="7"/>
  <c r="II62" i="7"/>
  <c r="II60" i="7"/>
  <c r="II59" i="7"/>
  <c r="II57" i="7"/>
  <c r="II56" i="7"/>
  <c r="II55" i="7"/>
  <c r="II54" i="7"/>
  <c r="II53" i="7"/>
  <c r="II52" i="7"/>
  <c r="II51" i="7"/>
  <c r="II50" i="7"/>
  <c r="II49" i="7"/>
  <c r="II47" i="7"/>
  <c r="II45" i="7"/>
  <c r="II44" i="7"/>
  <c r="II43" i="7"/>
  <c r="II42" i="7"/>
  <c r="II41" i="7"/>
  <c r="II40" i="7"/>
  <c r="II36" i="7"/>
  <c r="II35" i="7"/>
  <c r="II34" i="7"/>
  <c r="II33" i="7"/>
  <c r="II32" i="7"/>
  <c r="II31" i="7"/>
  <c r="II27" i="7"/>
  <c r="II26" i="7"/>
  <c r="II25" i="7"/>
  <c r="II24" i="7"/>
  <c r="II23" i="7"/>
  <c r="II22" i="7"/>
  <c r="II21" i="7"/>
  <c r="II18" i="7"/>
  <c r="II17" i="7"/>
  <c r="II16" i="7"/>
  <c r="II15" i="7"/>
  <c r="II14" i="7"/>
  <c r="II13" i="7"/>
  <c r="II12" i="7"/>
  <c r="II11" i="7"/>
  <c r="II10" i="7"/>
  <c r="IF73" i="7"/>
  <c r="IF70" i="7"/>
  <c r="IF69" i="7"/>
  <c r="IF68" i="7"/>
  <c r="IF67" i="7"/>
  <c r="IF64" i="7"/>
  <c r="IF63" i="7"/>
  <c r="IF62" i="7"/>
  <c r="IF60" i="7"/>
  <c r="IF59" i="7"/>
  <c r="IF57" i="7"/>
  <c r="IF56" i="7"/>
  <c r="IF55" i="7"/>
  <c r="IF54" i="7"/>
  <c r="IF53" i="7"/>
  <c r="IF52" i="7"/>
  <c r="IF51" i="7"/>
  <c r="IF50" i="7"/>
  <c r="IF49" i="7"/>
  <c r="IF47" i="7"/>
  <c r="IF45" i="7"/>
  <c r="IF44" i="7"/>
  <c r="IF43" i="7"/>
  <c r="IF42" i="7"/>
  <c r="IF41" i="7"/>
  <c r="IF40" i="7"/>
  <c r="IF36" i="7"/>
  <c r="IF35" i="7"/>
  <c r="IF34" i="7"/>
  <c r="IF33" i="7"/>
  <c r="IF32" i="7"/>
  <c r="IF31" i="7"/>
  <c r="IF27" i="7"/>
  <c r="IF26" i="7"/>
  <c r="IF25" i="7"/>
  <c r="IF24" i="7"/>
  <c r="IF23" i="7"/>
  <c r="IF22" i="7"/>
  <c r="IF21" i="7"/>
  <c r="IF18" i="7"/>
  <c r="IF17" i="7"/>
  <c r="IF16" i="7"/>
  <c r="IF15" i="7"/>
  <c r="IF14" i="7"/>
  <c r="IF13" i="7"/>
  <c r="IF12" i="7"/>
  <c r="IF11" i="7"/>
  <c r="IF10" i="7"/>
  <c r="HZ73" i="7"/>
  <c r="HZ70" i="7"/>
  <c r="HZ69" i="7"/>
  <c r="HZ68" i="7"/>
  <c r="HZ67" i="7"/>
  <c r="HZ64" i="7"/>
  <c r="HZ63" i="7"/>
  <c r="HZ62" i="7"/>
  <c r="HZ60" i="7"/>
  <c r="HZ59" i="7"/>
  <c r="HZ57" i="7"/>
  <c r="HZ56" i="7"/>
  <c r="HZ55" i="7"/>
  <c r="HZ54" i="7"/>
  <c r="HZ53" i="7"/>
  <c r="HZ52" i="7"/>
  <c r="HZ51" i="7"/>
  <c r="HZ50" i="7"/>
  <c r="HZ49" i="7"/>
  <c r="HZ47" i="7"/>
  <c r="HZ45" i="7"/>
  <c r="HZ44" i="7"/>
  <c r="HZ43" i="7"/>
  <c r="HZ42" i="7"/>
  <c r="HZ41" i="7"/>
  <c r="HZ40" i="7"/>
  <c r="HZ36" i="7"/>
  <c r="HZ35" i="7"/>
  <c r="HZ34" i="7"/>
  <c r="HZ33" i="7"/>
  <c r="HZ32" i="7"/>
  <c r="HZ31" i="7"/>
  <c r="HZ27" i="7"/>
  <c r="HZ26" i="7"/>
  <c r="HZ25" i="7"/>
  <c r="HZ24" i="7"/>
  <c r="HZ23" i="7"/>
  <c r="HZ22" i="7"/>
  <c r="HZ21" i="7"/>
  <c r="HZ18" i="7"/>
  <c r="HZ17" i="7"/>
  <c r="HZ16" i="7"/>
  <c r="HZ15" i="7"/>
  <c r="HZ14" i="7"/>
  <c r="HZ13" i="7"/>
  <c r="HZ12" i="7"/>
  <c r="HZ11" i="7"/>
  <c r="HZ10" i="7"/>
  <c r="HW67" i="7"/>
  <c r="HT73" i="7"/>
  <c r="HT70" i="7"/>
  <c r="HT69" i="7"/>
  <c r="HT68" i="7"/>
  <c r="HT67" i="7"/>
  <c r="HT64" i="7"/>
  <c r="HT63" i="7"/>
  <c r="HT62" i="7"/>
  <c r="HT60" i="7"/>
  <c r="HT59" i="7"/>
  <c r="HT57" i="7"/>
  <c r="HT56" i="7"/>
  <c r="HT55" i="7"/>
  <c r="HT54" i="7"/>
  <c r="HT53" i="7"/>
  <c r="HT52" i="7"/>
  <c r="HT51" i="7"/>
  <c r="HT50" i="7"/>
  <c r="HT49" i="7"/>
  <c r="HT47" i="7"/>
  <c r="HT45" i="7"/>
  <c r="HT44" i="7"/>
  <c r="HT43" i="7"/>
  <c r="HT42" i="7"/>
  <c r="HT41" i="7"/>
  <c r="HT40" i="7"/>
  <c r="HT36" i="7"/>
  <c r="HT35" i="7"/>
  <c r="HT34" i="7"/>
  <c r="HT33" i="7"/>
  <c r="HT32" i="7"/>
  <c r="HT31" i="7"/>
  <c r="HT27" i="7"/>
  <c r="HT26" i="7"/>
  <c r="HT25" i="7"/>
  <c r="HT24" i="7"/>
  <c r="HT23" i="7"/>
  <c r="HT22" i="7"/>
  <c r="HT21" i="7"/>
  <c r="HT18" i="7"/>
  <c r="HT17" i="7"/>
  <c r="HT16" i="7"/>
  <c r="HT15" i="7"/>
  <c r="HT14" i="7"/>
  <c r="HT13" i="7"/>
  <c r="HT12" i="7"/>
  <c r="HT11" i="7"/>
  <c r="HT10" i="7"/>
  <c r="HQ73" i="7"/>
  <c r="HQ70" i="7"/>
  <c r="HQ69" i="7"/>
  <c r="HQ68" i="7"/>
  <c r="HQ67" i="7"/>
  <c r="HQ64" i="7"/>
  <c r="HQ63" i="7"/>
  <c r="HQ62" i="7"/>
  <c r="HQ60" i="7"/>
  <c r="HQ59" i="7"/>
  <c r="HQ57" i="7"/>
  <c r="HQ56" i="7"/>
  <c r="HQ55" i="7"/>
  <c r="HQ54" i="7"/>
  <c r="HQ53" i="7"/>
  <c r="HQ52" i="7"/>
  <c r="HQ51" i="7"/>
  <c r="HQ50" i="7"/>
  <c r="HQ49" i="7"/>
  <c r="HQ47" i="7"/>
  <c r="HQ45" i="7"/>
  <c r="HQ44" i="7"/>
  <c r="HQ43" i="7"/>
  <c r="HQ42" i="7"/>
  <c r="HQ41" i="7"/>
  <c r="HQ40" i="7"/>
  <c r="HQ36" i="7"/>
  <c r="HQ35" i="7"/>
  <c r="HQ34" i="7"/>
  <c r="HQ33" i="7"/>
  <c r="HQ32" i="7"/>
  <c r="HQ31" i="7"/>
  <c r="HQ27" i="7"/>
  <c r="HQ26" i="7"/>
  <c r="HQ25" i="7"/>
  <c r="HQ24" i="7"/>
  <c r="HQ23" i="7"/>
  <c r="HQ22" i="7"/>
  <c r="HQ21" i="7"/>
  <c r="HQ18" i="7"/>
  <c r="HQ17" i="7"/>
  <c r="HQ16" i="7"/>
  <c r="HQ15" i="7"/>
  <c r="HQ14" i="7"/>
  <c r="HQ13" i="7"/>
  <c r="HQ12" i="7"/>
  <c r="HQ11" i="7"/>
  <c r="HQ10" i="7"/>
  <c r="HN73" i="7"/>
  <c r="HN70" i="7"/>
  <c r="HN69" i="7"/>
  <c r="HN68" i="7"/>
  <c r="HN67" i="7"/>
  <c r="HN64" i="7"/>
  <c r="HN63" i="7"/>
  <c r="HN62" i="7"/>
  <c r="HN60" i="7"/>
  <c r="HN59" i="7"/>
  <c r="HN57" i="7"/>
  <c r="HN56" i="7"/>
  <c r="HN55" i="7"/>
  <c r="HN54" i="7"/>
  <c r="HN53" i="7"/>
  <c r="HN52" i="7"/>
  <c r="HN51" i="7"/>
  <c r="HN50" i="7"/>
  <c r="HN49" i="7"/>
  <c r="HN47" i="7"/>
  <c r="HN45" i="7"/>
  <c r="HN44" i="7"/>
  <c r="HN43" i="7"/>
  <c r="HN42" i="7"/>
  <c r="HN41" i="7"/>
  <c r="HN40" i="7"/>
  <c r="HN36" i="7"/>
  <c r="HN35" i="7"/>
  <c r="HN34" i="7"/>
  <c r="HN33" i="7"/>
  <c r="HN32" i="7"/>
  <c r="HN31" i="7"/>
  <c r="HN27" i="7"/>
  <c r="HN26" i="7"/>
  <c r="HN25" i="7"/>
  <c r="HN24" i="7"/>
  <c r="HN23" i="7"/>
  <c r="HN22" i="7"/>
  <c r="HN21" i="7"/>
  <c r="HN18" i="7"/>
  <c r="HN17" i="7"/>
  <c r="HN16" i="7"/>
  <c r="HN15" i="7"/>
  <c r="HN14" i="7"/>
  <c r="HN13" i="7"/>
  <c r="HN12" i="7"/>
  <c r="HN11" i="7"/>
  <c r="HN10" i="7"/>
  <c r="HK73" i="7"/>
  <c r="HK70" i="7"/>
  <c r="HK69" i="7"/>
  <c r="HK68" i="7"/>
  <c r="HK67" i="7"/>
  <c r="HK64" i="7"/>
  <c r="HK63" i="7"/>
  <c r="HK62" i="7"/>
  <c r="HK60" i="7"/>
  <c r="HK59" i="7"/>
  <c r="HK57" i="7"/>
  <c r="HK56" i="7"/>
  <c r="HK55" i="7"/>
  <c r="HK54" i="7"/>
  <c r="HK53" i="7"/>
  <c r="HK52" i="7"/>
  <c r="HK51" i="7"/>
  <c r="HK50" i="7"/>
  <c r="HK49" i="7"/>
  <c r="HK47" i="7"/>
  <c r="HK45" i="7"/>
  <c r="HK44" i="7"/>
  <c r="HK43" i="7"/>
  <c r="HK42" i="7"/>
  <c r="HK41" i="7"/>
  <c r="HK40" i="7"/>
  <c r="HK36" i="7"/>
  <c r="HK35" i="7"/>
  <c r="HK34" i="7"/>
  <c r="HK33" i="7"/>
  <c r="HK32" i="7"/>
  <c r="HK31" i="7"/>
  <c r="HK27" i="7"/>
  <c r="HK26" i="7"/>
  <c r="HK25" i="7"/>
  <c r="HK24" i="7"/>
  <c r="HK23" i="7"/>
  <c r="HK22" i="7"/>
  <c r="HK21" i="7"/>
  <c r="HK18" i="7"/>
  <c r="HK16" i="7"/>
  <c r="HK15" i="7"/>
  <c r="HK14" i="7"/>
  <c r="HK13" i="7"/>
  <c r="HK11" i="7"/>
  <c r="HK10" i="7"/>
  <c r="HH73" i="7"/>
  <c r="HH70" i="7"/>
  <c r="HH69" i="7"/>
  <c r="HH68" i="7"/>
  <c r="HH67" i="7"/>
  <c r="HH64" i="7"/>
  <c r="HH63" i="7"/>
  <c r="HH62" i="7"/>
  <c r="HH60" i="7"/>
  <c r="HH59" i="7"/>
  <c r="HH57" i="7"/>
  <c r="HH56" i="7"/>
  <c r="HH55" i="7"/>
  <c r="HH54" i="7"/>
  <c r="HH53" i="7"/>
  <c r="HH52" i="7"/>
  <c r="HH51" i="7"/>
  <c r="HH50" i="7"/>
  <c r="HH49" i="7"/>
  <c r="HH47" i="7"/>
  <c r="HH45" i="7"/>
  <c r="HH44" i="7"/>
  <c r="HH43" i="7"/>
  <c r="HH42" i="7"/>
  <c r="HH41" i="7"/>
  <c r="HH40" i="7"/>
  <c r="HH36" i="7"/>
  <c r="HH35" i="7"/>
  <c r="HH34" i="7"/>
  <c r="HH33" i="7"/>
  <c r="HH32" i="7"/>
  <c r="HH31" i="7"/>
  <c r="HH27" i="7"/>
  <c r="HH26" i="7"/>
  <c r="HH25" i="7"/>
  <c r="HH24" i="7"/>
  <c r="HH23" i="7"/>
  <c r="HH22" i="7"/>
  <c r="HH21" i="7"/>
  <c r="HH18" i="7"/>
  <c r="HH17" i="7"/>
  <c r="HH16" i="7"/>
  <c r="HH15" i="7"/>
  <c r="HH14" i="7"/>
  <c r="HH13" i="7"/>
  <c r="HH12" i="7"/>
  <c r="HH11" i="7"/>
  <c r="HH10" i="7"/>
  <c r="HE73" i="7"/>
  <c r="HE70" i="7"/>
  <c r="HE69" i="7"/>
  <c r="HE68" i="7"/>
  <c r="HE67" i="7"/>
  <c r="HE64" i="7"/>
  <c r="HE63" i="7"/>
  <c r="HE62" i="7"/>
  <c r="HE60" i="7"/>
  <c r="HE59" i="7"/>
  <c r="HE57" i="7"/>
  <c r="HE56" i="7"/>
  <c r="HE55" i="7"/>
  <c r="HE54" i="7"/>
  <c r="HE53" i="7"/>
  <c r="HE52" i="7"/>
  <c r="HE51" i="7"/>
  <c r="HE50" i="7"/>
  <c r="HE49" i="7"/>
  <c r="HE47" i="7"/>
  <c r="HE45" i="7"/>
  <c r="HE44" i="7"/>
  <c r="HE43" i="7"/>
  <c r="HE42" i="7"/>
  <c r="HE41" i="7"/>
  <c r="HE40" i="7"/>
  <c r="HE36" i="7"/>
  <c r="HE35" i="7"/>
  <c r="HE34" i="7"/>
  <c r="HE33" i="7"/>
  <c r="HE32" i="7"/>
  <c r="HE31" i="7"/>
  <c r="HE27" i="7"/>
  <c r="HE26" i="7"/>
  <c r="HE25" i="7"/>
  <c r="HE24" i="7"/>
  <c r="HE23" i="7"/>
  <c r="HE22" i="7"/>
  <c r="HE21" i="7"/>
  <c r="HE18" i="7"/>
  <c r="HE17" i="7"/>
  <c r="HE16" i="7"/>
  <c r="HE15" i="7"/>
  <c r="HE14" i="7"/>
  <c r="HE13" i="7"/>
  <c r="HE12" i="7"/>
  <c r="HE11" i="7"/>
  <c r="HE10" i="7"/>
  <c r="HB73" i="7"/>
  <c r="HB70" i="7"/>
  <c r="HB69" i="7"/>
  <c r="HB68" i="7"/>
  <c r="HB67" i="7"/>
  <c r="HB64" i="7"/>
  <c r="HB63" i="7"/>
  <c r="HB62" i="7"/>
  <c r="HB60" i="7"/>
  <c r="HB59" i="7"/>
  <c r="HB57" i="7"/>
  <c r="HB56" i="7"/>
  <c r="HB55" i="7"/>
  <c r="HB54" i="7"/>
  <c r="HB53" i="7"/>
  <c r="HB52" i="7"/>
  <c r="HB51" i="7"/>
  <c r="HB50" i="7"/>
  <c r="HB49" i="7"/>
  <c r="HB47" i="7"/>
  <c r="HB45" i="7"/>
  <c r="HB44" i="7"/>
  <c r="HB43" i="7"/>
  <c r="HB42" i="7"/>
  <c r="HB41" i="7"/>
  <c r="HB40" i="7"/>
  <c r="HB36" i="7"/>
  <c r="HB35" i="7"/>
  <c r="HB34" i="7"/>
  <c r="HB33" i="7"/>
  <c r="HB32" i="7"/>
  <c r="HB31" i="7"/>
  <c r="HB27" i="7"/>
  <c r="HB26" i="7"/>
  <c r="HB25" i="7"/>
  <c r="HB24" i="7"/>
  <c r="HB23" i="7"/>
  <c r="HB22" i="7"/>
  <c r="HB21" i="7"/>
  <c r="HB18" i="7"/>
  <c r="HB16" i="7"/>
  <c r="HB15" i="7"/>
  <c r="HB14" i="7"/>
  <c r="HB13" i="7"/>
  <c r="HB12" i="7"/>
  <c r="HB11" i="7"/>
  <c r="HB10" i="7"/>
  <c r="GY73" i="7"/>
  <c r="GY70" i="7"/>
  <c r="GY69" i="7"/>
  <c r="GY68" i="7"/>
  <c r="GY67" i="7"/>
  <c r="GY64" i="7"/>
  <c r="GY63" i="7"/>
  <c r="GY62" i="7"/>
  <c r="GY60" i="7"/>
  <c r="GY59" i="7"/>
  <c r="GY57" i="7"/>
  <c r="GY56" i="7"/>
  <c r="GY55" i="7"/>
  <c r="GY54" i="7"/>
  <c r="GY53" i="7"/>
  <c r="GY52" i="7"/>
  <c r="GY51" i="7"/>
  <c r="GY50" i="7"/>
  <c r="GY49" i="7"/>
  <c r="GY47" i="7"/>
  <c r="GY45" i="7"/>
  <c r="GY44" i="7"/>
  <c r="GY43" i="7"/>
  <c r="GY42" i="7"/>
  <c r="GY41" i="7"/>
  <c r="GY40" i="7"/>
  <c r="GY36" i="7"/>
  <c r="GY35" i="7"/>
  <c r="GY34" i="7"/>
  <c r="GY33" i="7"/>
  <c r="GY32" i="7"/>
  <c r="GY31" i="7"/>
  <c r="GY27" i="7"/>
  <c r="GY26" i="7"/>
  <c r="GY25" i="7"/>
  <c r="GY24" i="7"/>
  <c r="GY23" i="7"/>
  <c r="GY22" i="7"/>
  <c r="GY21" i="7"/>
  <c r="GY18" i="7"/>
  <c r="GY17" i="7"/>
  <c r="GY16" i="7"/>
  <c r="GY15" i="7"/>
  <c r="GY14" i="7"/>
  <c r="GY13" i="7"/>
  <c r="GY12" i="7"/>
  <c r="GY11" i="7"/>
  <c r="GY10" i="7"/>
  <c r="GV67" i="7"/>
  <c r="GS67" i="7"/>
  <c r="GP73" i="7"/>
  <c r="GP70" i="7"/>
  <c r="GP69" i="7"/>
  <c r="GP68" i="7"/>
  <c r="GP67" i="7"/>
  <c r="GP64" i="7"/>
  <c r="GP63" i="7"/>
  <c r="GP62" i="7"/>
  <c r="GP60" i="7"/>
  <c r="GP59" i="7"/>
  <c r="GP57" i="7"/>
  <c r="GP56" i="7"/>
  <c r="GP55" i="7"/>
  <c r="GP54" i="7"/>
  <c r="GP53" i="7"/>
  <c r="GP52" i="7"/>
  <c r="GP51" i="7"/>
  <c r="GP50" i="7"/>
  <c r="GP49" i="7"/>
  <c r="GP47" i="7"/>
  <c r="GP45" i="7"/>
  <c r="GP44" i="7"/>
  <c r="GP43" i="7"/>
  <c r="GP42" i="7"/>
  <c r="GP41" i="7"/>
  <c r="GP40" i="7"/>
  <c r="GP36" i="7"/>
  <c r="GP35" i="7"/>
  <c r="GP34" i="7"/>
  <c r="GP33" i="7"/>
  <c r="GP32" i="7"/>
  <c r="GP31" i="7"/>
  <c r="GP27" i="7"/>
  <c r="GP26" i="7"/>
  <c r="GP25" i="7"/>
  <c r="GP24" i="7"/>
  <c r="GP23" i="7"/>
  <c r="GP22" i="7"/>
  <c r="GP21" i="7"/>
  <c r="GP18" i="7"/>
  <c r="GP17" i="7"/>
  <c r="GP16" i="7"/>
  <c r="GP15" i="7"/>
  <c r="GP14" i="7"/>
  <c r="GP13" i="7"/>
  <c r="GP12" i="7"/>
  <c r="GP11" i="7"/>
  <c r="GP10" i="7"/>
  <c r="GM73" i="7"/>
  <c r="GM70" i="7"/>
  <c r="GM69" i="7"/>
  <c r="GM68" i="7"/>
  <c r="GM67" i="7"/>
  <c r="GM64" i="7"/>
  <c r="GM63" i="7"/>
  <c r="GM62" i="7"/>
  <c r="GM60" i="7"/>
  <c r="GM59" i="7"/>
  <c r="GM57" i="7"/>
  <c r="GM56" i="7"/>
  <c r="GM55" i="7"/>
  <c r="GM54" i="7"/>
  <c r="GM53" i="7"/>
  <c r="GM52" i="7"/>
  <c r="GM51" i="7"/>
  <c r="GM50" i="7"/>
  <c r="GM49" i="7"/>
  <c r="GM47" i="7"/>
  <c r="GM45" i="7"/>
  <c r="GM44" i="7"/>
  <c r="GM43" i="7"/>
  <c r="GM42" i="7"/>
  <c r="GM41" i="7"/>
  <c r="GM40" i="7"/>
  <c r="GM36" i="7"/>
  <c r="GM35" i="7"/>
  <c r="GM34" i="7"/>
  <c r="GM33" i="7"/>
  <c r="GM32" i="7"/>
  <c r="GM31" i="7"/>
  <c r="GM27" i="7"/>
  <c r="GM26" i="7"/>
  <c r="GM25" i="7"/>
  <c r="GM24" i="7"/>
  <c r="GM23" i="7"/>
  <c r="GM22" i="7"/>
  <c r="GM21" i="7"/>
  <c r="GM18" i="7"/>
  <c r="GM17" i="7"/>
  <c r="GM16" i="7"/>
  <c r="GM15" i="7"/>
  <c r="GM14" i="7"/>
  <c r="GM13" i="7"/>
  <c r="GM12" i="7"/>
  <c r="GM11" i="7"/>
  <c r="GM10" i="7"/>
  <c r="GJ67" i="7"/>
  <c r="GG73" i="7"/>
  <c r="GG70" i="7"/>
  <c r="GG69" i="7"/>
  <c r="GG68" i="7"/>
  <c r="GG67" i="7"/>
  <c r="GG64" i="7"/>
  <c r="GG63" i="7"/>
  <c r="GG62" i="7"/>
  <c r="GG60" i="7"/>
  <c r="GG59" i="7"/>
  <c r="GG57" i="7"/>
  <c r="GG56" i="7"/>
  <c r="GG55" i="7"/>
  <c r="GG54" i="7"/>
  <c r="GG53" i="7"/>
  <c r="GG52" i="7"/>
  <c r="GG51" i="7"/>
  <c r="GG50" i="7"/>
  <c r="GG49" i="7"/>
  <c r="GG47" i="7"/>
  <c r="GG45" i="7"/>
  <c r="GG44" i="7"/>
  <c r="GG43" i="7"/>
  <c r="GG42" i="7"/>
  <c r="GG41" i="7"/>
  <c r="GG40" i="7"/>
  <c r="GG36" i="7"/>
  <c r="GG35" i="7"/>
  <c r="GG34" i="7"/>
  <c r="GG33" i="7"/>
  <c r="GG32" i="7"/>
  <c r="GG31" i="7"/>
  <c r="GG27" i="7"/>
  <c r="GG26" i="7"/>
  <c r="GG25" i="7"/>
  <c r="GG24" i="7"/>
  <c r="GG23" i="7"/>
  <c r="GG22" i="7"/>
  <c r="GG21" i="7"/>
  <c r="GG18" i="7"/>
  <c r="GG16" i="7"/>
  <c r="GG15" i="7"/>
  <c r="GG14" i="7"/>
  <c r="GG13" i="7"/>
  <c r="GG12" i="7"/>
  <c r="GD67" i="7"/>
  <c r="GA73" i="7"/>
  <c r="GA70" i="7"/>
  <c r="GA69" i="7"/>
  <c r="GA68" i="7"/>
  <c r="GA67" i="7"/>
  <c r="GA64" i="7"/>
  <c r="GA63" i="7"/>
  <c r="GA62" i="7"/>
  <c r="GA60" i="7"/>
  <c r="GA59" i="7"/>
  <c r="GA57" i="7"/>
  <c r="GA56" i="7"/>
  <c r="GA55" i="7"/>
  <c r="GA54" i="7"/>
  <c r="GA53" i="7"/>
  <c r="GA52" i="7"/>
  <c r="GA51" i="7"/>
  <c r="GA50" i="7"/>
  <c r="GA49" i="7"/>
  <c r="GA47" i="7"/>
  <c r="GA45" i="7"/>
  <c r="GA44" i="7"/>
  <c r="GA43" i="7"/>
  <c r="GA42" i="7"/>
  <c r="GA41" i="7"/>
  <c r="GA40" i="7"/>
  <c r="GA36" i="7"/>
  <c r="GA35" i="7"/>
  <c r="GA34" i="7"/>
  <c r="GA33" i="7"/>
  <c r="GA32" i="7"/>
  <c r="GA31" i="7"/>
  <c r="GA27" i="7"/>
  <c r="GA26" i="7"/>
  <c r="GA25" i="7"/>
  <c r="GA24" i="7"/>
  <c r="GA23" i="7"/>
  <c r="GA22" i="7"/>
  <c r="GA21" i="7"/>
  <c r="GA18" i="7"/>
  <c r="GA17" i="7"/>
  <c r="GA16" i="7"/>
  <c r="GA15" i="7"/>
  <c r="GA14" i="7"/>
  <c r="GA13" i="7"/>
  <c r="GA11" i="7"/>
  <c r="GA10" i="7"/>
  <c r="FX73" i="7"/>
  <c r="FX70" i="7"/>
  <c r="FX69" i="7"/>
  <c r="FX68" i="7"/>
  <c r="FX67" i="7"/>
  <c r="FX64" i="7"/>
  <c r="FX63" i="7"/>
  <c r="FX62" i="7"/>
  <c r="FX60" i="7"/>
  <c r="FX59" i="7"/>
  <c r="FX57" i="7"/>
  <c r="FX56" i="7"/>
  <c r="FX55" i="7"/>
  <c r="FX54" i="7"/>
  <c r="FX53" i="7"/>
  <c r="FX52" i="7"/>
  <c r="FX51" i="7"/>
  <c r="FX50" i="7"/>
  <c r="FX49" i="7"/>
  <c r="FX47" i="7"/>
  <c r="FX45" i="7"/>
  <c r="FX44" i="7"/>
  <c r="FX43" i="7"/>
  <c r="FX42" i="7"/>
  <c r="FX41" i="7"/>
  <c r="FX40" i="7"/>
  <c r="FX36" i="7"/>
  <c r="FX35" i="7"/>
  <c r="FX34" i="7"/>
  <c r="FX33" i="7"/>
  <c r="FX32" i="7"/>
  <c r="FX31" i="7"/>
  <c r="FX27" i="7"/>
  <c r="FX26" i="7"/>
  <c r="FX25" i="7"/>
  <c r="FX24" i="7"/>
  <c r="FX23" i="7"/>
  <c r="FX22" i="7"/>
  <c r="FX21" i="7"/>
  <c r="FX18" i="7"/>
  <c r="FX17" i="7"/>
  <c r="FX16" i="7"/>
  <c r="FX15" i="7"/>
  <c r="FX14" i="7"/>
  <c r="FX13" i="7"/>
  <c r="FX12" i="7"/>
  <c r="FX11" i="7"/>
  <c r="FX10" i="7"/>
  <c r="FU73" i="7"/>
  <c r="FU70" i="7"/>
  <c r="FU69" i="7"/>
  <c r="FU68" i="7"/>
  <c r="FU67" i="7"/>
  <c r="FU64" i="7"/>
  <c r="FU63" i="7"/>
  <c r="FU62" i="7"/>
  <c r="FU60" i="7"/>
  <c r="FU59" i="7"/>
  <c r="FU57" i="7"/>
  <c r="FU56" i="7"/>
  <c r="FU55" i="7"/>
  <c r="FU54" i="7"/>
  <c r="FU53" i="7"/>
  <c r="FU52" i="7"/>
  <c r="FU51" i="7"/>
  <c r="FU50" i="7"/>
  <c r="FU49" i="7"/>
  <c r="FU47" i="7"/>
  <c r="FU45" i="7"/>
  <c r="FU44" i="7"/>
  <c r="FU43" i="7"/>
  <c r="FU42" i="7"/>
  <c r="FU41" i="7"/>
  <c r="FU40" i="7"/>
  <c r="FU36" i="7"/>
  <c r="FU35" i="7"/>
  <c r="FU34" i="7"/>
  <c r="FU33" i="7"/>
  <c r="FU32" i="7"/>
  <c r="FU31" i="7"/>
  <c r="FU27" i="7"/>
  <c r="FU26" i="7"/>
  <c r="FU25" i="7"/>
  <c r="FU24" i="7"/>
  <c r="FU23" i="7"/>
  <c r="FU22" i="7"/>
  <c r="FU21" i="7"/>
  <c r="FU18" i="7"/>
  <c r="FU17" i="7"/>
  <c r="FU16" i="7"/>
  <c r="FU15" i="7"/>
  <c r="FU14" i="7"/>
  <c r="FU13" i="7"/>
  <c r="FU12" i="7"/>
  <c r="FU11" i="7"/>
  <c r="FU10" i="7"/>
  <c r="FR73" i="7"/>
  <c r="FR70" i="7"/>
  <c r="FR69" i="7"/>
  <c r="FR68" i="7"/>
  <c r="FR67" i="7"/>
  <c r="FR64" i="7"/>
  <c r="FR63" i="7"/>
  <c r="FR62" i="7"/>
  <c r="FR60" i="7"/>
  <c r="FR59" i="7"/>
  <c r="FR57" i="7"/>
  <c r="FR56" i="7"/>
  <c r="FR55" i="7"/>
  <c r="FR54" i="7"/>
  <c r="FR53" i="7"/>
  <c r="FR52" i="7"/>
  <c r="FR51" i="7"/>
  <c r="FR50" i="7"/>
  <c r="FR49" i="7"/>
  <c r="FR47" i="7"/>
  <c r="FR45" i="7"/>
  <c r="FR44" i="7"/>
  <c r="FR43" i="7"/>
  <c r="FR42" i="7"/>
  <c r="FR41" i="7"/>
  <c r="FR40" i="7"/>
  <c r="FR36" i="7"/>
  <c r="FR35" i="7"/>
  <c r="FR34" i="7"/>
  <c r="FR33" i="7"/>
  <c r="FR32" i="7"/>
  <c r="FR31" i="7"/>
  <c r="FR27" i="7"/>
  <c r="FR26" i="7"/>
  <c r="FR25" i="7"/>
  <c r="FR24" i="7"/>
  <c r="FR23" i="7"/>
  <c r="FR22" i="7"/>
  <c r="FR21" i="7"/>
  <c r="FR18" i="7"/>
  <c r="FR17" i="7"/>
  <c r="FR16" i="7"/>
  <c r="FR15" i="7"/>
  <c r="FR14" i="7"/>
  <c r="FR13" i="7"/>
  <c r="FR11" i="7"/>
  <c r="FR10" i="7"/>
  <c r="FO73" i="7"/>
  <c r="FO70" i="7"/>
  <c r="FO69" i="7"/>
  <c r="FO68" i="7"/>
  <c r="FO67" i="7"/>
  <c r="FO64" i="7"/>
  <c r="FO63" i="7"/>
  <c r="FO62" i="7"/>
  <c r="FO60" i="7"/>
  <c r="FO59" i="7"/>
  <c r="FO57" i="7"/>
  <c r="FO56" i="7"/>
  <c r="FO55" i="7"/>
  <c r="FO54" i="7"/>
  <c r="FO53" i="7"/>
  <c r="FO52" i="7"/>
  <c r="FO51" i="7"/>
  <c r="FO50" i="7"/>
  <c r="FO49" i="7"/>
  <c r="FO47" i="7"/>
  <c r="FO45" i="7"/>
  <c r="FO44" i="7"/>
  <c r="FO43" i="7"/>
  <c r="FO42" i="7"/>
  <c r="FO41" i="7"/>
  <c r="FO40" i="7"/>
  <c r="FO36" i="7"/>
  <c r="FO35" i="7"/>
  <c r="FO34" i="7"/>
  <c r="FO33" i="7"/>
  <c r="FO32" i="7"/>
  <c r="FO31" i="7"/>
  <c r="FO27" i="7"/>
  <c r="FO26" i="7"/>
  <c r="FO25" i="7"/>
  <c r="FO24" i="7"/>
  <c r="FO23" i="7"/>
  <c r="FO22" i="7"/>
  <c r="FO21" i="7"/>
  <c r="FO18" i="7"/>
  <c r="FO16" i="7"/>
  <c r="FO15" i="7"/>
  <c r="FO14" i="7"/>
  <c r="FO13" i="7"/>
  <c r="FL67" i="7"/>
  <c r="FI73" i="7"/>
  <c r="FI70" i="7"/>
  <c r="FI69" i="7"/>
  <c r="FI68" i="7"/>
  <c r="FI67" i="7"/>
  <c r="FI64" i="7"/>
  <c r="FI63" i="7"/>
  <c r="FI62" i="7"/>
  <c r="FI60" i="7"/>
  <c r="FI59" i="7"/>
  <c r="FI57" i="7"/>
  <c r="FI56" i="7"/>
  <c r="FI55" i="7"/>
  <c r="FI54" i="7"/>
  <c r="FI53" i="7"/>
  <c r="FI52" i="7"/>
  <c r="FI51" i="7"/>
  <c r="FI50" i="7"/>
  <c r="FI49" i="7"/>
  <c r="FI47" i="7"/>
  <c r="FI45" i="7"/>
  <c r="FI44" i="7"/>
  <c r="FI43" i="7"/>
  <c r="FI42" i="7"/>
  <c r="FI41" i="7"/>
  <c r="FI40" i="7"/>
  <c r="FI36" i="7"/>
  <c r="FI35" i="7"/>
  <c r="FI34" i="7"/>
  <c r="FI33" i="7"/>
  <c r="FI32" i="7"/>
  <c r="FI31" i="7"/>
  <c r="FI27" i="7"/>
  <c r="FI26" i="7"/>
  <c r="FI25" i="7"/>
  <c r="FI24" i="7"/>
  <c r="FI23" i="7"/>
  <c r="FI22" i="7"/>
  <c r="FI21" i="7"/>
  <c r="FI18" i="7"/>
  <c r="FI17" i="7"/>
  <c r="FI16" i="7"/>
  <c r="FI15" i="7"/>
  <c r="FI14" i="7"/>
  <c r="FI13" i="7"/>
  <c r="FI12" i="7"/>
  <c r="FI11" i="7"/>
  <c r="FI10" i="7"/>
  <c r="FF73" i="7"/>
  <c r="FF70" i="7"/>
  <c r="FF69" i="7"/>
  <c r="FF68" i="7"/>
  <c r="FF67" i="7"/>
  <c r="FF64" i="7"/>
  <c r="FF63" i="7"/>
  <c r="FF62" i="7"/>
  <c r="FF60" i="7"/>
  <c r="FF59" i="7"/>
  <c r="FF57" i="7"/>
  <c r="FF56" i="7"/>
  <c r="FF55" i="7"/>
  <c r="FF54" i="7"/>
  <c r="FF53" i="7"/>
  <c r="FF52" i="7"/>
  <c r="FF51" i="7"/>
  <c r="FF50" i="7"/>
  <c r="FF49" i="7"/>
  <c r="FF47" i="7"/>
  <c r="FF45" i="7"/>
  <c r="FF44" i="7"/>
  <c r="FF43" i="7"/>
  <c r="FF42" i="7"/>
  <c r="FF41" i="7"/>
  <c r="FF40" i="7"/>
  <c r="FF36" i="7"/>
  <c r="FF35" i="7"/>
  <c r="FF34" i="7"/>
  <c r="FF33" i="7"/>
  <c r="FF32" i="7"/>
  <c r="FF31" i="7"/>
  <c r="FF27" i="7"/>
  <c r="FF26" i="7"/>
  <c r="FF25" i="7"/>
  <c r="FF24" i="7"/>
  <c r="FF23" i="7"/>
  <c r="FF22" i="7"/>
  <c r="FF21" i="7"/>
  <c r="FF18" i="7"/>
  <c r="FF17" i="7"/>
  <c r="FF16" i="7"/>
  <c r="FF15" i="7"/>
  <c r="FF14" i="7"/>
  <c r="FF13" i="7"/>
  <c r="FF12" i="7"/>
  <c r="FF11" i="7"/>
  <c r="FF10" i="7"/>
  <c r="FC73" i="7"/>
  <c r="FC70" i="7"/>
  <c r="FC69" i="7"/>
  <c r="FC68" i="7"/>
  <c r="FC67" i="7"/>
  <c r="FC64" i="7"/>
  <c r="FC63" i="7"/>
  <c r="FC62" i="7"/>
  <c r="FC60" i="7"/>
  <c r="FC59" i="7"/>
  <c r="FC57" i="7"/>
  <c r="FC56" i="7"/>
  <c r="FC55" i="7"/>
  <c r="FC54" i="7"/>
  <c r="FC53" i="7"/>
  <c r="FC52" i="7"/>
  <c r="FC51" i="7"/>
  <c r="FC50" i="7"/>
  <c r="FC49" i="7"/>
  <c r="FC47" i="7"/>
  <c r="FC45" i="7"/>
  <c r="FC44" i="7"/>
  <c r="FC43" i="7"/>
  <c r="FC42" i="7"/>
  <c r="FC41" i="7"/>
  <c r="FC40" i="7"/>
  <c r="FC36" i="7"/>
  <c r="FC35" i="7"/>
  <c r="FC34" i="7"/>
  <c r="FC33" i="7"/>
  <c r="FC32" i="7"/>
  <c r="FC31" i="7"/>
  <c r="FC27" i="7"/>
  <c r="FC26" i="7"/>
  <c r="FC25" i="7"/>
  <c r="FC24" i="7"/>
  <c r="FC23" i="7"/>
  <c r="FC22" i="7"/>
  <c r="FC21" i="7"/>
  <c r="FC18" i="7"/>
  <c r="FC17" i="7"/>
  <c r="FC16" i="7"/>
  <c r="FC15" i="7"/>
  <c r="FC14" i="7"/>
  <c r="FC13" i="7"/>
  <c r="FC11" i="7"/>
  <c r="FC10" i="7"/>
  <c r="EZ73" i="7"/>
  <c r="EZ70" i="7"/>
  <c r="EZ69" i="7"/>
  <c r="EZ68" i="7"/>
  <c r="EZ67" i="7"/>
  <c r="EZ64" i="7"/>
  <c r="EZ63" i="7"/>
  <c r="EZ62" i="7"/>
  <c r="EZ60" i="7"/>
  <c r="EZ59" i="7"/>
  <c r="EZ57" i="7"/>
  <c r="EZ56" i="7"/>
  <c r="EZ55" i="7"/>
  <c r="EZ54" i="7"/>
  <c r="EZ53" i="7"/>
  <c r="EZ52" i="7"/>
  <c r="EZ51" i="7"/>
  <c r="EZ50" i="7"/>
  <c r="EZ49" i="7"/>
  <c r="EZ47" i="7"/>
  <c r="EZ45" i="7"/>
  <c r="EZ44" i="7"/>
  <c r="EZ43" i="7"/>
  <c r="EZ42" i="7"/>
  <c r="EZ41" i="7"/>
  <c r="EZ40" i="7"/>
  <c r="EZ36" i="7"/>
  <c r="EZ35" i="7"/>
  <c r="EZ34" i="7"/>
  <c r="EZ33" i="7"/>
  <c r="EZ32" i="7"/>
  <c r="EZ31" i="7"/>
  <c r="EZ27" i="7"/>
  <c r="EZ26" i="7"/>
  <c r="EZ25" i="7"/>
  <c r="EZ24" i="7"/>
  <c r="EZ23" i="7"/>
  <c r="EZ22" i="7"/>
  <c r="EZ21" i="7"/>
  <c r="EZ18" i="7"/>
  <c r="EZ17" i="7"/>
  <c r="EZ16" i="7"/>
  <c r="EZ15" i="7"/>
  <c r="EZ14" i="7"/>
  <c r="EZ13" i="7"/>
  <c r="EZ12" i="7"/>
  <c r="EZ11" i="7"/>
  <c r="EZ10" i="7"/>
  <c r="EW73" i="7"/>
  <c r="EW70" i="7"/>
  <c r="EW69" i="7"/>
  <c r="EW68" i="7"/>
  <c r="EW67" i="7"/>
  <c r="EW64" i="7"/>
  <c r="EW63" i="7"/>
  <c r="EW62" i="7"/>
  <c r="EW60" i="7"/>
  <c r="EW59" i="7"/>
  <c r="EW57" i="7"/>
  <c r="EW56" i="7"/>
  <c r="EW55" i="7"/>
  <c r="EW54" i="7"/>
  <c r="EW53" i="7"/>
  <c r="EW52" i="7"/>
  <c r="EW51" i="7"/>
  <c r="EW50" i="7"/>
  <c r="EW49" i="7"/>
  <c r="EW47" i="7"/>
  <c r="EW45" i="7"/>
  <c r="EW44" i="7"/>
  <c r="EW43" i="7"/>
  <c r="EW42" i="7"/>
  <c r="EW41" i="7"/>
  <c r="EW40" i="7"/>
  <c r="EW36" i="7"/>
  <c r="EW35" i="7"/>
  <c r="EW34" i="7"/>
  <c r="EW33" i="7"/>
  <c r="EW32" i="7"/>
  <c r="EW31" i="7"/>
  <c r="EW27" i="7"/>
  <c r="EW26" i="7"/>
  <c r="EW25" i="7"/>
  <c r="EW24" i="7"/>
  <c r="EW23" i="7"/>
  <c r="EW22" i="7"/>
  <c r="EW21" i="7"/>
  <c r="EW18" i="7"/>
  <c r="EW17" i="7"/>
  <c r="EW16" i="7"/>
  <c r="EW15" i="7"/>
  <c r="EW14" i="7"/>
  <c r="EW13" i="7"/>
  <c r="EW12" i="7"/>
  <c r="EW11" i="7"/>
  <c r="EW10" i="7"/>
  <c r="ET73" i="7"/>
  <c r="ET70" i="7"/>
  <c r="ET69" i="7"/>
  <c r="ET68" i="7"/>
  <c r="ET67" i="7"/>
  <c r="ET64" i="7"/>
  <c r="ET63" i="7"/>
  <c r="ET62" i="7"/>
  <c r="ET60" i="7"/>
  <c r="ET59" i="7"/>
  <c r="ET57" i="7"/>
  <c r="ET56" i="7"/>
  <c r="ET55" i="7"/>
  <c r="ET54" i="7"/>
  <c r="ET53" i="7"/>
  <c r="ET52" i="7"/>
  <c r="ET51" i="7"/>
  <c r="ET50" i="7"/>
  <c r="ET49" i="7"/>
  <c r="ET47" i="7"/>
  <c r="ET45" i="7"/>
  <c r="ET44" i="7"/>
  <c r="ET43" i="7"/>
  <c r="ET42" i="7"/>
  <c r="ET41" i="7"/>
  <c r="ET40" i="7"/>
  <c r="ET36" i="7"/>
  <c r="ET35" i="7"/>
  <c r="ET34" i="7"/>
  <c r="ET33" i="7"/>
  <c r="ET32" i="7"/>
  <c r="ET31" i="7"/>
  <c r="ET27" i="7"/>
  <c r="ET26" i="7"/>
  <c r="ET25" i="7"/>
  <c r="ET24" i="7"/>
  <c r="ET23" i="7"/>
  <c r="ET22" i="7"/>
  <c r="ET21" i="7"/>
  <c r="ET18" i="7"/>
  <c r="ET17" i="7"/>
  <c r="ET16" i="7"/>
  <c r="ET15" i="7"/>
  <c r="ET14" i="7"/>
  <c r="ET13" i="7"/>
  <c r="ET12" i="7"/>
  <c r="ET11" i="7"/>
  <c r="ET10" i="7"/>
  <c r="EN73" i="7"/>
  <c r="EN70" i="7"/>
  <c r="EN69" i="7"/>
  <c r="EN68" i="7"/>
  <c r="EN67" i="7"/>
  <c r="EN64" i="7"/>
  <c r="EN63" i="7"/>
  <c r="EN62" i="7"/>
  <c r="EN60" i="7"/>
  <c r="EN59" i="7"/>
  <c r="EN57" i="7"/>
  <c r="EN56" i="7"/>
  <c r="EN55" i="7"/>
  <c r="EN54" i="7"/>
  <c r="EN53" i="7"/>
  <c r="EN52" i="7"/>
  <c r="EN51" i="7"/>
  <c r="EN50" i="7"/>
  <c r="EN49" i="7"/>
  <c r="EN47" i="7"/>
  <c r="EN45" i="7"/>
  <c r="EN44" i="7"/>
  <c r="EN43" i="7"/>
  <c r="EN42" i="7"/>
  <c r="EN41" i="7"/>
  <c r="EN40" i="7"/>
  <c r="EN36" i="7"/>
  <c r="EN35" i="7"/>
  <c r="EN34" i="7"/>
  <c r="EN33" i="7"/>
  <c r="EN32" i="7"/>
  <c r="EN31" i="7"/>
  <c r="EN27" i="7"/>
  <c r="EN26" i="7"/>
  <c r="EN25" i="7"/>
  <c r="EN24" i="7"/>
  <c r="EN23" i="7"/>
  <c r="EN22" i="7"/>
  <c r="EN21" i="7"/>
  <c r="EN18" i="7"/>
  <c r="EN17" i="7"/>
  <c r="EN16" i="7"/>
  <c r="EN15" i="7"/>
  <c r="EN14" i="7"/>
  <c r="EN13" i="7"/>
  <c r="EN12" i="7"/>
  <c r="EN11" i="7"/>
  <c r="EN10" i="7"/>
  <c r="EP10" i="7"/>
  <c r="FJ10" i="7"/>
  <c r="FK10" i="7"/>
  <c r="FM10" i="7"/>
  <c r="FO10" i="7" s="1"/>
  <c r="GC10" i="7"/>
  <c r="GE10" i="7"/>
  <c r="GI10" i="7"/>
  <c r="GQ10" i="7"/>
  <c r="GR10" i="7"/>
  <c r="EK73" i="7"/>
  <c r="EK70" i="7"/>
  <c r="EK69" i="7"/>
  <c r="EK68" i="7"/>
  <c r="EK67" i="7"/>
  <c r="EK64" i="7"/>
  <c r="EK63" i="7"/>
  <c r="EK62" i="7"/>
  <c r="EK60" i="7"/>
  <c r="EK59" i="7"/>
  <c r="EK56" i="7"/>
  <c r="EK55" i="7"/>
  <c r="EK54" i="7"/>
  <c r="EK53" i="7"/>
  <c r="EK52" i="7"/>
  <c r="EK51" i="7"/>
  <c r="EK50" i="7"/>
  <c r="EK49" i="7"/>
  <c r="EK47" i="7"/>
  <c r="EK45" i="7"/>
  <c r="EK44" i="7"/>
  <c r="EK43" i="7"/>
  <c r="EK42" i="7"/>
  <c r="EK41" i="7"/>
  <c r="EK40" i="7"/>
  <c r="EK36" i="7"/>
  <c r="EK35" i="7"/>
  <c r="EK34" i="7"/>
  <c r="EK33" i="7"/>
  <c r="EK32" i="7"/>
  <c r="EK31" i="7"/>
  <c r="EK27" i="7"/>
  <c r="EK26" i="7"/>
  <c r="EK25" i="7"/>
  <c r="EK24" i="7"/>
  <c r="EK23" i="7"/>
  <c r="EK22" i="7"/>
  <c r="EK21" i="7"/>
  <c r="EK18" i="7"/>
  <c r="EK17" i="7"/>
  <c r="EK16" i="7"/>
  <c r="EK15" i="7"/>
  <c r="EK14" i="7"/>
  <c r="EK13" i="7"/>
  <c r="EK12" i="7"/>
  <c r="EH73" i="7"/>
  <c r="EH70" i="7"/>
  <c r="EH69" i="7"/>
  <c r="EH68" i="7"/>
  <c r="EH67" i="7"/>
  <c r="EH64" i="7"/>
  <c r="EH63" i="7"/>
  <c r="EH62" i="7"/>
  <c r="EH60" i="7"/>
  <c r="EH59" i="7"/>
  <c r="EH57" i="7"/>
  <c r="EH56" i="7"/>
  <c r="EH55" i="7"/>
  <c r="EH54" i="7"/>
  <c r="EH53" i="7"/>
  <c r="EH52" i="7"/>
  <c r="EH51" i="7"/>
  <c r="EH50" i="7"/>
  <c r="EH49" i="7"/>
  <c r="EH47" i="7"/>
  <c r="EH45" i="7"/>
  <c r="EH44" i="7"/>
  <c r="EH43" i="7"/>
  <c r="EH42" i="7"/>
  <c r="EH41" i="7"/>
  <c r="EH40" i="7"/>
  <c r="EH36" i="7"/>
  <c r="EH35" i="7"/>
  <c r="EH34" i="7"/>
  <c r="EH33" i="7"/>
  <c r="EH32" i="7"/>
  <c r="EH31" i="7"/>
  <c r="EH27" i="7"/>
  <c r="EH26" i="7"/>
  <c r="EH25" i="7"/>
  <c r="EH24" i="7"/>
  <c r="EH23" i="7"/>
  <c r="EH22" i="7"/>
  <c r="EH21" i="7"/>
  <c r="EH18" i="7"/>
  <c r="EH17" i="7"/>
  <c r="EH16" i="7"/>
  <c r="EH15" i="7"/>
  <c r="EH14" i="7"/>
  <c r="EH13" i="7"/>
  <c r="EH11" i="7"/>
  <c r="EH10" i="7"/>
  <c r="EE67" i="7"/>
  <c r="EB73" i="7"/>
  <c r="EB70" i="7"/>
  <c r="EB69" i="7"/>
  <c r="EB68" i="7"/>
  <c r="EB67" i="7"/>
  <c r="EB64" i="7"/>
  <c r="EB63" i="7"/>
  <c r="EB62" i="7"/>
  <c r="EB60" i="7"/>
  <c r="EB59" i="7"/>
  <c r="EB57" i="7"/>
  <c r="EB56" i="7"/>
  <c r="EB55" i="7"/>
  <c r="EB54" i="7"/>
  <c r="EB53" i="7"/>
  <c r="EB52" i="7"/>
  <c r="EB51" i="7"/>
  <c r="EB50" i="7"/>
  <c r="EB49" i="7"/>
  <c r="EB47" i="7"/>
  <c r="EB45" i="7"/>
  <c r="EB44" i="7"/>
  <c r="EB43" i="7"/>
  <c r="EB42" i="7"/>
  <c r="EB41" i="7"/>
  <c r="EB40" i="7"/>
  <c r="EB36" i="7"/>
  <c r="EB35" i="7"/>
  <c r="EB34" i="7"/>
  <c r="EB33" i="7"/>
  <c r="EB32" i="7"/>
  <c r="EB31" i="7"/>
  <c r="EB27" i="7"/>
  <c r="EB26" i="7"/>
  <c r="EB25" i="7"/>
  <c r="EB24" i="7"/>
  <c r="EB23" i="7"/>
  <c r="EB22" i="7"/>
  <c r="EB21" i="7"/>
  <c r="EB18" i="7"/>
  <c r="EB17" i="7"/>
  <c r="EB16" i="7"/>
  <c r="EB15" i="7"/>
  <c r="EB14" i="7"/>
  <c r="EB13" i="7"/>
  <c r="EB11" i="7"/>
  <c r="EB10" i="7"/>
  <c r="DY73" i="7"/>
  <c r="DY70" i="7"/>
  <c r="DY69" i="7"/>
  <c r="DY68" i="7"/>
  <c r="DY67" i="7"/>
  <c r="DY64" i="7"/>
  <c r="DY63" i="7"/>
  <c r="DY62" i="7"/>
  <c r="DY60" i="7"/>
  <c r="DY59" i="7"/>
  <c r="DY57" i="7"/>
  <c r="DY56" i="7"/>
  <c r="DY55" i="7"/>
  <c r="DY54" i="7"/>
  <c r="DY53" i="7"/>
  <c r="DY52" i="7"/>
  <c r="DY51" i="7"/>
  <c r="DY50" i="7"/>
  <c r="DY49" i="7"/>
  <c r="DY47" i="7"/>
  <c r="DY45" i="7"/>
  <c r="DY44" i="7"/>
  <c r="DY43" i="7"/>
  <c r="DY42" i="7"/>
  <c r="DY41" i="7"/>
  <c r="DY40" i="7"/>
  <c r="DY36" i="7"/>
  <c r="DY35" i="7"/>
  <c r="DY34" i="7"/>
  <c r="DY33" i="7"/>
  <c r="DY32" i="7"/>
  <c r="DY31" i="7"/>
  <c r="DY27" i="7"/>
  <c r="DY26" i="7"/>
  <c r="DY25" i="7"/>
  <c r="DY24" i="7"/>
  <c r="DY23" i="7"/>
  <c r="DY22" i="7"/>
  <c r="DY21" i="7"/>
  <c r="DY18" i="7"/>
  <c r="DY17" i="7"/>
  <c r="DY16" i="7"/>
  <c r="DY15" i="7"/>
  <c r="DY14" i="7"/>
  <c r="DY13" i="7"/>
  <c r="DY12" i="7"/>
  <c r="DY11" i="7"/>
  <c r="DY10" i="7"/>
  <c r="DV73" i="7"/>
  <c r="DV70" i="7"/>
  <c r="DV69" i="7"/>
  <c r="DV68" i="7"/>
  <c r="DV67" i="7"/>
  <c r="DV64" i="7"/>
  <c r="DV63" i="7"/>
  <c r="DV62" i="7"/>
  <c r="DV60" i="7"/>
  <c r="DV59" i="7"/>
  <c r="DV57" i="7"/>
  <c r="DV56" i="7"/>
  <c r="DV55" i="7"/>
  <c r="DV54" i="7"/>
  <c r="DV53" i="7"/>
  <c r="DV52" i="7"/>
  <c r="DV51" i="7"/>
  <c r="DV50" i="7"/>
  <c r="DV49" i="7"/>
  <c r="DV47" i="7"/>
  <c r="DV45" i="7"/>
  <c r="DV44" i="7"/>
  <c r="DV43" i="7"/>
  <c r="DV42" i="7"/>
  <c r="DV41" i="7"/>
  <c r="DV40" i="7"/>
  <c r="DV36" i="7"/>
  <c r="DV35" i="7"/>
  <c r="DV34" i="7"/>
  <c r="DV33" i="7"/>
  <c r="DV32" i="7"/>
  <c r="DV31" i="7"/>
  <c r="DV27" i="7"/>
  <c r="DV26" i="7"/>
  <c r="DV25" i="7"/>
  <c r="DV24" i="7"/>
  <c r="DV23" i="7"/>
  <c r="DV22" i="7"/>
  <c r="DV21" i="7"/>
  <c r="DV18" i="7"/>
  <c r="DV17" i="7"/>
  <c r="DV16" i="7"/>
  <c r="DV15" i="7"/>
  <c r="DV14" i="7"/>
  <c r="DV13" i="7"/>
  <c r="DV12" i="7"/>
  <c r="DV11" i="7"/>
  <c r="DV10" i="7"/>
  <c r="DS73" i="7"/>
  <c r="DS70" i="7"/>
  <c r="DS69" i="7"/>
  <c r="DS68" i="7"/>
  <c r="DS67" i="7"/>
  <c r="DS64" i="7"/>
  <c r="DS63" i="7"/>
  <c r="DS62" i="7"/>
  <c r="DS60" i="7"/>
  <c r="DS59" i="7"/>
  <c r="DS57" i="7"/>
  <c r="DS56" i="7"/>
  <c r="DS55" i="7"/>
  <c r="DS54" i="7"/>
  <c r="DS53" i="7"/>
  <c r="DS52" i="7"/>
  <c r="DS51" i="7"/>
  <c r="DS50" i="7"/>
  <c r="DS49" i="7"/>
  <c r="DS47" i="7"/>
  <c r="DS45" i="7"/>
  <c r="DS44" i="7"/>
  <c r="DS43" i="7"/>
  <c r="DS42" i="7"/>
  <c r="DS41" i="7"/>
  <c r="DS40" i="7"/>
  <c r="DS36" i="7"/>
  <c r="DS35" i="7"/>
  <c r="DS34" i="7"/>
  <c r="DS33" i="7"/>
  <c r="DS32" i="7"/>
  <c r="DS31" i="7"/>
  <c r="DS27" i="7"/>
  <c r="DS26" i="7"/>
  <c r="DS25" i="7"/>
  <c r="DS24" i="7"/>
  <c r="DS23" i="7"/>
  <c r="DS22" i="7"/>
  <c r="DS21" i="7"/>
  <c r="DS18" i="7"/>
  <c r="DS17" i="7"/>
  <c r="DS16" i="7"/>
  <c r="DS15" i="7"/>
  <c r="DS14" i="7"/>
  <c r="DS13" i="7"/>
  <c r="DS12" i="7"/>
  <c r="DS11" i="7"/>
  <c r="DS10" i="7"/>
  <c r="DP73" i="7"/>
  <c r="DP70" i="7"/>
  <c r="DP69" i="7"/>
  <c r="DP68" i="7"/>
  <c r="DP67" i="7"/>
  <c r="DP64" i="7"/>
  <c r="DP63" i="7"/>
  <c r="DP62" i="7"/>
  <c r="DP60" i="7"/>
  <c r="DP59" i="7"/>
  <c r="DP57" i="7"/>
  <c r="DP56" i="7"/>
  <c r="DP55" i="7"/>
  <c r="DP54" i="7"/>
  <c r="DP53" i="7"/>
  <c r="DP52" i="7"/>
  <c r="DP51" i="7"/>
  <c r="DP50" i="7"/>
  <c r="DP49" i="7"/>
  <c r="DP47" i="7"/>
  <c r="DP45" i="7"/>
  <c r="DP44" i="7"/>
  <c r="DP43" i="7"/>
  <c r="DP42" i="7"/>
  <c r="DP41" i="7"/>
  <c r="DP40" i="7"/>
  <c r="DP36" i="7"/>
  <c r="DP35" i="7"/>
  <c r="DP34" i="7"/>
  <c r="DP33" i="7"/>
  <c r="DP32" i="7"/>
  <c r="DP31" i="7"/>
  <c r="DP27" i="7"/>
  <c r="DP26" i="7"/>
  <c r="DP25" i="7"/>
  <c r="DP24" i="7"/>
  <c r="DP23" i="7"/>
  <c r="DP22" i="7"/>
  <c r="DP21" i="7"/>
  <c r="DP18" i="7"/>
  <c r="DP17" i="7"/>
  <c r="DP16" i="7"/>
  <c r="DP15" i="7"/>
  <c r="DP14" i="7"/>
  <c r="DP13" i="7"/>
  <c r="DP12" i="7"/>
  <c r="DP11" i="7"/>
  <c r="DP10" i="7"/>
  <c r="DM73" i="7"/>
  <c r="DM70" i="7"/>
  <c r="DM69" i="7"/>
  <c r="DM68" i="7"/>
  <c r="DM67" i="7"/>
  <c r="DM64" i="7"/>
  <c r="DM63" i="7"/>
  <c r="DM62" i="7"/>
  <c r="DM60" i="7"/>
  <c r="DM59" i="7"/>
  <c r="DM57" i="7"/>
  <c r="DM56" i="7"/>
  <c r="DM55" i="7"/>
  <c r="DM54" i="7"/>
  <c r="DM53" i="7"/>
  <c r="DM52" i="7"/>
  <c r="DM51" i="7"/>
  <c r="DM50" i="7"/>
  <c r="DM49" i="7"/>
  <c r="DM47" i="7"/>
  <c r="DM45" i="7"/>
  <c r="DM44" i="7"/>
  <c r="DM43" i="7"/>
  <c r="DM42" i="7"/>
  <c r="DM41" i="7"/>
  <c r="DM40" i="7"/>
  <c r="DM36" i="7"/>
  <c r="DM35" i="7"/>
  <c r="DM34" i="7"/>
  <c r="DM33" i="7"/>
  <c r="DM32" i="7"/>
  <c r="DM31" i="7"/>
  <c r="DM27" i="7"/>
  <c r="DM26" i="7"/>
  <c r="DM25" i="7"/>
  <c r="DM24" i="7"/>
  <c r="DM23" i="7"/>
  <c r="DM22" i="7"/>
  <c r="DM21" i="7"/>
  <c r="DM18" i="7"/>
  <c r="DM17" i="7"/>
  <c r="DM16" i="7"/>
  <c r="DM15" i="7"/>
  <c r="DM14" i="7"/>
  <c r="DM13" i="7"/>
  <c r="DM12" i="7"/>
  <c r="DM11" i="7"/>
  <c r="DM10" i="7"/>
  <c r="DJ73" i="7"/>
  <c r="DJ70" i="7"/>
  <c r="DJ69" i="7"/>
  <c r="DJ68" i="7"/>
  <c r="DJ67" i="7"/>
  <c r="DJ64" i="7"/>
  <c r="DJ63" i="7"/>
  <c r="DJ62" i="7"/>
  <c r="DJ60" i="7"/>
  <c r="DJ59" i="7"/>
  <c r="DJ57" i="7"/>
  <c r="DJ56" i="7"/>
  <c r="DJ55" i="7"/>
  <c r="DJ54" i="7"/>
  <c r="DJ53" i="7"/>
  <c r="DJ52" i="7"/>
  <c r="DJ51" i="7"/>
  <c r="DJ50" i="7"/>
  <c r="DJ49" i="7"/>
  <c r="DJ47" i="7"/>
  <c r="DJ45" i="7"/>
  <c r="DJ44" i="7"/>
  <c r="DJ43" i="7"/>
  <c r="DJ42" i="7"/>
  <c r="DJ41" i="7"/>
  <c r="DJ40" i="7"/>
  <c r="DJ36" i="7"/>
  <c r="DJ35" i="7"/>
  <c r="DJ34" i="7"/>
  <c r="DJ33" i="7"/>
  <c r="DJ32" i="7"/>
  <c r="DJ31" i="7"/>
  <c r="DJ27" i="7"/>
  <c r="DJ26" i="7"/>
  <c r="DJ25" i="7"/>
  <c r="DJ24" i="7"/>
  <c r="DJ23" i="7"/>
  <c r="DJ22" i="7"/>
  <c r="DJ21" i="7"/>
  <c r="DJ18" i="7"/>
  <c r="DJ17" i="7"/>
  <c r="DJ16" i="7"/>
  <c r="DJ15" i="7"/>
  <c r="DJ14" i="7"/>
  <c r="DJ13" i="7"/>
  <c r="DJ12" i="7"/>
  <c r="DJ11" i="7"/>
  <c r="DJ10" i="7"/>
  <c r="DG67" i="7"/>
  <c r="DD73" i="7"/>
  <c r="DD70" i="7"/>
  <c r="DD69" i="7"/>
  <c r="DD68" i="7"/>
  <c r="DD67" i="7"/>
  <c r="DD64" i="7"/>
  <c r="DD63" i="7"/>
  <c r="DD62" i="7"/>
  <c r="DD60" i="7"/>
  <c r="DD59" i="7"/>
  <c r="DD57" i="7"/>
  <c r="DD56" i="7"/>
  <c r="DD55" i="7"/>
  <c r="DD54" i="7"/>
  <c r="DD53" i="7"/>
  <c r="DD52" i="7"/>
  <c r="DD51" i="7"/>
  <c r="DD50" i="7"/>
  <c r="DD49" i="7"/>
  <c r="DD47" i="7"/>
  <c r="DD45" i="7"/>
  <c r="DD44" i="7"/>
  <c r="DD43" i="7"/>
  <c r="DD42" i="7"/>
  <c r="DD41" i="7"/>
  <c r="DD40" i="7"/>
  <c r="DD36" i="7"/>
  <c r="DD35" i="7"/>
  <c r="DD34" i="7"/>
  <c r="DD33" i="7"/>
  <c r="DD32" i="7"/>
  <c r="DD31" i="7"/>
  <c r="DD27" i="7"/>
  <c r="DD26" i="7"/>
  <c r="DD25" i="7"/>
  <c r="DD24" i="7"/>
  <c r="DD23" i="7"/>
  <c r="DD22" i="7"/>
  <c r="DD21" i="7"/>
  <c r="DD18" i="7"/>
  <c r="DD17" i="7"/>
  <c r="DD16" i="7"/>
  <c r="DD15" i="7"/>
  <c r="DD14" i="7"/>
  <c r="DD13" i="7"/>
  <c r="DD12" i="7"/>
  <c r="DD11" i="7"/>
  <c r="DD10" i="7"/>
  <c r="DA73" i="7"/>
  <c r="DA70" i="7"/>
  <c r="DA69" i="7"/>
  <c r="DA68" i="7"/>
  <c r="DA67" i="7"/>
  <c r="DA64" i="7"/>
  <c r="DA63" i="7"/>
  <c r="DA62" i="7"/>
  <c r="DA60" i="7"/>
  <c r="DA59" i="7"/>
  <c r="DA57" i="7"/>
  <c r="DA56" i="7"/>
  <c r="DA55" i="7"/>
  <c r="DA54" i="7"/>
  <c r="DA53" i="7"/>
  <c r="DA52" i="7"/>
  <c r="DA51" i="7"/>
  <c r="DA50" i="7"/>
  <c r="DA49" i="7"/>
  <c r="DA47" i="7"/>
  <c r="DA45" i="7"/>
  <c r="DA44" i="7"/>
  <c r="DA43" i="7"/>
  <c r="DA42" i="7"/>
  <c r="DA41" i="7"/>
  <c r="DA40" i="7"/>
  <c r="DA36" i="7"/>
  <c r="DA35" i="7"/>
  <c r="DA34" i="7"/>
  <c r="DA33" i="7"/>
  <c r="DA32" i="7"/>
  <c r="DA31" i="7"/>
  <c r="DA27" i="7"/>
  <c r="DA26" i="7"/>
  <c r="DA25" i="7"/>
  <c r="DA24" i="7"/>
  <c r="DA23" i="7"/>
  <c r="DA22" i="7"/>
  <c r="DA21" i="7"/>
  <c r="DA18" i="7"/>
  <c r="DA17" i="7"/>
  <c r="DA16" i="7"/>
  <c r="DA15" i="7"/>
  <c r="DA14" i="7"/>
  <c r="DA13" i="7"/>
  <c r="DA11" i="7"/>
  <c r="DA10" i="7"/>
  <c r="CX73" i="7"/>
  <c r="CX70" i="7"/>
  <c r="CX69" i="7"/>
  <c r="CX68" i="7"/>
  <c r="CX67" i="7"/>
  <c r="CX64" i="7"/>
  <c r="CX63" i="7"/>
  <c r="CX62" i="7"/>
  <c r="CX60" i="7"/>
  <c r="CX59" i="7"/>
  <c r="CX57" i="7"/>
  <c r="CX56" i="7"/>
  <c r="CX55" i="7"/>
  <c r="CX54" i="7"/>
  <c r="CX53" i="7"/>
  <c r="CX52" i="7"/>
  <c r="CX51" i="7"/>
  <c r="CX50" i="7"/>
  <c r="CX49" i="7"/>
  <c r="CX47" i="7"/>
  <c r="CX45" i="7"/>
  <c r="CX44" i="7"/>
  <c r="CX43" i="7"/>
  <c r="CX42" i="7"/>
  <c r="CX41" i="7"/>
  <c r="CX40" i="7"/>
  <c r="CX36" i="7"/>
  <c r="CX35" i="7"/>
  <c r="CX34" i="7"/>
  <c r="CX33" i="7"/>
  <c r="CX32" i="7"/>
  <c r="CX31" i="7"/>
  <c r="CX27" i="7"/>
  <c r="CX26" i="7"/>
  <c r="CX25" i="7"/>
  <c r="CX24" i="7"/>
  <c r="CX23" i="7"/>
  <c r="CX22" i="7"/>
  <c r="CX21" i="7"/>
  <c r="CX18" i="7"/>
  <c r="CX17" i="7"/>
  <c r="CX16" i="7"/>
  <c r="CX15" i="7"/>
  <c r="CX14" i="7"/>
  <c r="CX13" i="7"/>
  <c r="CX12" i="7"/>
  <c r="CX11" i="7"/>
  <c r="CX10" i="7"/>
  <c r="CU73" i="7"/>
  <c r="CU70" i="7"/>
  <c r="CU69" i="7"/>
  <c r="CU68" i="7"/>
  <c r="CU67" i="7"/>
  <c r="CU64" i="7"/>
  <c r="CU63" i="7"/>
  <c r="CU62" i="7"/>
  <c r="CU60" i="7"/>
  <c r="CU59" i="7"/>
  <c r="CU57" i="7"/>
  <c r="CU56" i="7"/>
  <c r="CU55" i="7"/>
  <c r="CU54" i="7"/>
  <c r="CU53" i="7"/>
  <c r="CU52" i="7"/>
  <c r="CU51" i="7"/>
  <c r="CU50" i="7"/>
  <c r="CU49" i="7"/>
  <c r="CU47" i="7"/>
  <c r="CU45" i="7"/>
  <c r="CU44" i="7"/>
  <c r="CU43" i="7"/>
  <c r="CU42" i="7"/>
  <c r="CU41" i="7"/>
  <c r="CU40" i="7"/>
  <c r="CU36" i="7"/>
  <c r="CU35" i="7"/>
  <c r="CU34" i="7"/>
  <c r="CU33" i="7"/>
  <c r="CU32" i="7"/>
  <c r="CU31" i="7"/>
  <c r="CU27" i="7"/>
  <c r="CU26" i="7"/>
  <c r="CU25" i="7"/>
  <c r="CU24" i="7"/>
  <c r="CU23" i="7"/>
  <c r="CU22" i="7"/>
  <c r="CU21" i="7"/>
  <c r="CU18" i="7"/>
  <c r="CU17" i="7"/>
  <c r="CU16" i="7"/>
  <c r="CU15" i="7"/>
  <c r="CU14" i="7"/>
  <c r="CU13" i="7"/>
  <c r="CU11" i="7"/>
  <c r="CU10" i="7"/>
  <c r="CR73" i="7"/>
  <c r="CR70" i="7"/>
  <c r="CR69" i="7"/>
  <c r="CR68" i="7"/>
  <c r="CR67" i="7"/>
  <c r="CR64" i="7"/>
  <c r="CR63" i="7"/>
  <c r="CR62" i="7"/>
  <c r="CR60" i="7"/>
  <c r="CR59" i="7"/>
  <c r="CR57" i="7"/>
  <c r="CR56" i="7"/>
  <c r="CR55" i="7"/>
  <c r="CR54" i="7"/>
  <c r="CR53" i="7"/>
  <c r="CR52" i="7"/>
  <c r="CR51" i="7"/>
  <c r="CR50" i="7"/>
  <c r="CR49" i="7"/>
  <c r="CR47" i="7"/>
  <c r="CR45" i="7"/>
  <c r="CR44" i="7"/>
  <c r="CR43" i="7"/>
  <c r="CR42" i="7"/>
  <c r="CR41" i="7"/>
  <c r="CR40" i="7"/>
  <c r="CR36" i="7"/>
  <c r="CR35" i="7"/>
  <c r="CR34" i="7"/>
  <c r="CR33" i="7"/>
  <c r="CR32" i="7"/>
  <c r="CR31" i="7"/>
  <c r="CR27" i="7"/>
  <c r="CR26" i="7"/>
  <c r="CR25" i="7"/>
  <c r="CR24" i="7"/>
  <c r="CR23" i="7"/>
  <c r="CR22" i="7"/>
  <c r="CR21" i="7"/>
  <c r="CR18" i="7"/>
  <c r="CR17" i="7"/>
  <c r="CR16" i="7"/>
  <c r="CR15" i="7"/>
  <c r="CR14" i="7"/>
  <c r="CR13" i="7"/>
  <c r="CR11" i="7"/>
  <c r="CR10" i="7"/>
  <c r="CO67" i="7"/>
  <c r="CL73" i="7"/>
  <c r="CL70" i="7"/>
  <c r="CL69" i="7"/>
  <c r="CL68" i="7"/>
  <c r="CL67" i="7"/>
  <c r="CL64" i="7"/>
  <c r="CL63" i="7"/>
  <c r="CL62" i="7"/>
  <c r="CL60" i="7"/>
  <c r="CL59" i="7"/>
  <c r="CL57" i="7"/>
  <c r="CL56" i="7"/>
  <c r="CL55" i="7"/>
  <c r="CL54" i="7"/>
  <c r="CL53" i="7"/>
  <c r="CL52" i="7"/>
  <c r="CL51" i="7"/>
  <c r="CL50" i="7"/>
  <c r="CL49" i="7"/>
  <c r="CL47" i="7"/>
  <c r="CL45" i="7"/>
  <c r="CL44" i="7"/>
  <c r="CL43" i="7"/>
  <c r="CL42" i="7"/>
  <c r="CL41" i="7"/>
  <c r="CL40" i="7"/>
  <c r="CL36" i="7"/>
  <c r="CL35" i="7"/>
  <c r="CL34" i="7"/>
  <c r="CL33" i="7"/>
  <c r="CL32" i="7"/>
  <c r="CL31" i="7"/>
  <c r="CL27" i="7"/>
  <c r="CL26" i="7"/>
  <c r="CL25" i="7"/>
  <c r="CL24" i="7"/>
  <c r="CL23" i="7"/>
  <c r="CL22" i="7"/>
  <c r="CL21" i="7"/>
  <c r="CL18" i="7"/>
  <c r="CL17" i="7"/>
  <c r="CL16" i="7"/>
  <c r="CL15" i="7"/>
  <c r="CL14" i="7"/>
  <c r="CL13" i="7"/>
  <c r="CL11" i="7"/>
  <c r="CL10" i="7"/>
  <c r="CI73" i="7"/>
  <c r="CI70" i="7"/>
  <c r="CI69" i="7"/>
  <c r="CI68" i="7"/>
  <c r="CI67" i="7"/>
  <c r="CI64" i="7"/>
  <c r="CI63" i="7"/>
  <c r="CI62" i="7"/>
  <c r="CI60" i="7"/>
  <c r="CI59" i="7"/>
  <c r="CI57" i="7"/>
  <c r="CI56" i="7"/>
  <c r="CI55" i="7"/>
  <c r="CI54" i="7"/>
  <c r="CI53" i="7"/>
  <c r="CI52" i="7"/>
  <c r="CI51" i="7"/>
  <c r="CI50" i="7"/>
  <c r="CI49" i="7"/>
  <c r="CI47" i="7"/>
  <c r="CI45" i="7"/>
  <c r="CI44" i="7"/>
  <c r="CI43" i="7"/>
  <c r="CI42" i="7"/>
  <c r="CI41" i="7"/>
  <c r="CI40" i="7"/>
  <c r="CI36" i="7"/>
  <c r="CI35" i="7"/>
  <c r="CI34" i="7"/>
  <c r="CI33" i="7"/>
  <c r="CI32" i="7"/>
  <c r="CI31" i="7"/>
  <c r="CI27" i="7"/>
  <c r="CI26" i="7"/>
  <c r="CI25" i="7"/>
  <c r="CI24" i="7"/>
  <c r="CI23" i="7"/>
  <c r="CI22" i="7"/>
  <c r="CI21" i="7"/>
  <c r="CI18" i="7"/>
  <c r="CI17" i="7"/>
  <c r="CI16" i="7"/>
  <c r="CI15" i="7"/>
  <c r="CI14" i="7"/>
  <c r="CI13" i="7"/>
  <c r="CI12" i="7"/>
  <c r="CI11" i="7"/>
  <c r="CI10" i="7"/>
  <c r="CF73" i="7"/>
  <c r="CF70" i="7"/>
  <c r="CF69" i="7"/>
  <c r="CF68" i="7"/>
  <c r="CF67" i="7"/>
  <c r="CF64" i="7"/>
  <c r="CF63" i="7"/>
  <c r="CF62" i="7"/>
  <c r="CF60" i="7"/>
  <c r="CF59" i="7"/>
  <c r="CF57" i="7"/>
  <c r="CF56" i="7"/>
  <c r="CF55" i="7"/>
  <c r="CF54" i="7"/>
  <c r="CF53" i="7"/>
  <c r="CF52" i="7"/>
  <c r="CF51" i="7"/>
  <c r="CF50" i="7"/>
  <c r="CF49" i="7"/>
  <c r="CF47" i="7"/>
  <c r="CF45" i="7"/>
  <c r="CF44" i="7"/>
  <c r="CF43" i="7"/>
  <c r="CF42" i="7"/>
  <c r="CF41" i="7"/>
  <c r="CF40" i="7"/>
  <c r="CF36" i="7"/>
  <c r="CF35" i="7"/>
  <c r="CF34" i="7"/>
  <c r="CF33" i="7"/>
  <c r="CF32" i="7"/>
  <c r="CF31" i="7"/>
  <c r="CF27" i="7"/>
  <c r="CF26" i="7"/>
  <c r="CF25" i="7"/>
  <c r="CF24" i="7"/>
  <c r="CF23" i="7"/>
  <c r="CF22" i="7"/>
  <c r="CF21" i="7"/>
  <c r="CF18" i="7"/>
  <c r="CF17" i="7"/>
  <c r="CF16" i="7"/>
  <c r="CF15" i="7"/>
  <c r="CF14" i="7"/>
  <c r="CF13" i="7"/>
  <c r="CF12" i="7"/>
  <c r="CF11" i="7"/>
  <c r="CF10" i="7"/>
  <c r="CC73" i="7"/>
  <c r="CC70" i="7"/>
  <c r="CC69" i="7"/>
  <c r="CC68" i="7"/>
  <c r="CC67" i="7"/>
  <c r="CC64" i="7"/>
  <c r="CC63" i="7"/>
  <c r="CC62" i="7"/>
  <c r="CC60" i="7"/>
  <c r="CC59" i="7"/>
  <c r="CC57" i="7"/>
  <c r="CC56" i="7"/>
  <c r="CC55" i="7"/>
  <c r="CC54" i="7"/>
  <c r="CC53" i="7"/>
  <c r="CC52" i="7"/>
  <c r="CC51" i="7"/>
  <c r="CC50" i="7"/>
  <c r="CC49" i="7"/>
  <c r="CC47" i="7"/>
  <c r="CC45" i="7"/>
  <c r="CC44" i="7"/>
  <c r="CC43" i="7"/>
  <c r="CC42" i="7"/>
  <c r="CC41" i="7"/>
  <c r="CC40" i="7"/>
  <c r="CC36" i="7"/>
  <c r="CC35" i="7"/>
  <c r="CC34" i="7"/>
  <c r="CC33" i="7"/>
  <c r="CC32" i="7"/>
  <c r="CC31" i="7"/>
  <c r="CC27" i="7"/>
  <c r="CC26" i="7"/>
  <c r="CC25" i="7"/>
  <c r="CC24" i="7"/>
  <c r="CC23" i="7"/>
  <c r="CC22" i="7"/>
  <c r="CC21" i="7"/>
  <c r="CC18" i="7"/>
  <c r="CC17" i="7"/>
  <c r="CC16" i="7"/>
  <c r="CC15" i="7"/>
  <c r="CC14" i="7"/>
  <c r="CC13" i="7"/>
  <c r="CC11" i="7"/>
  <c r="CC10" i="7"/>
  <c r="BZ73" i="7"/>
  <c r="BZ70" i="7"/>
  <c r="BZ69" i="7"/>
  <c r="BZ68" i="7"/>
  <c r="BZ67" i="7"/>
  <c r="BZ64" i="7"/>
  <c r="BZ63" i="7"/>
  <c r="BZ62" i="7"/>
  <c r="BZ60" i="7"/>
  <c r="BZ59" i="7"/>
  <c r="BZ57" i="7"/>
  <c r="BZ56" i="7"/>
  <c r="BZ55" i="7"/>
  <c r="BZ54" i="7"/>
  <c r="BZ53" i="7"/>
  <c r="BZ52" i="7"/>
  <c r="BZ51" i="7"/>
  <c r="BZ50" i="7"/>
  <c r="BZ49" i="7"/>
  <c r="BZ47" i="7"/>
  <c r="BZ45" i="7"/>
  <c r="BZ44" i="7"/>
  <c r="BZ43" i="7"/>
  <c r="BZ42" i="7"/>
  <c r="BZ41" i="7"/>
  <c r="BZ40" i="7"/>
  <c r="BZ36" i="7"/>
  <c r="BZ35" i="7"/>
  <c r="BZ34" i="7"/>
  <c r="BZ33" i="7"/>
  <c r="BZ32" i="7"/>
  <c r="BZ31" i="7"/>
  <c r="BZ27" i="7"/>
  <c r="BZ26" i="7"/>
  <c r="BZ25" i="7"/>
  <c r="BZ24" i="7"/>
  <c r="BZ23" i="7"/>
  <c r="BZ22" i="7"/>
  <c r="BZ21" i="7"/>
  <c r="BZ18" i="7"/>
  <c r="BZ17" i="7"/>
  <c r="BZ16" i="7"/>
  <c r="BZ15" i="7"/>
  <c r="BZ14" i="7"/>
  <c r="BZ13" i="7"/>
  <c r="BZ12" i="7"/>
  <c r="BZ11" i="7"/>
  <c r="BZ10" i="7"/>
  <c r="BW73" i="7"/>
  <c r="BW70" i="7"/>
  <c r="BW69" i="7"/>
  <c r="BW68" i="7"/>
  <c r="BW67" i="7"/>
  <c r="BW64" i="7"/>
  <c r="BW63" i="7"/>
  <c r="BW62" i="7"/>
  <c r="BW60" i="7"/>
  <c r="BW59" i="7"/>
  <c r="BW57" i="7"/>
  <c r="BW56" i="7"/>
  <c r="BW55" i="7"/>
  <c r="BW54" i="7"/>
  <c r="BW53" i="7"/>
  <c r="BW52" i="7"/>
  <c r="BW51" i="7"/>
  <c r="BW50" i="7"/>
  <c r="BW49" i="7"/>
  <c r="BW47" i="7"/>
  <c r="BW45" i="7"/>
  <c r="BW44" i="7"/>
  <c r="BW43" i="7"/>
  <c r="BW42" i="7"/>
  <c r="BW41" i="7"/>
  <c r="BW40" i="7"/>
  <c r="BW36" i="7"/>
  <c r="BW35" i="7"/>
  <c r="BW34" i="7"/>
  <c r="BW33" i="7"/>
  <c r="BW32" i="7"/>
  <c r="BW31" i="7"/>
  <c r="BW27" i="7"/>
  <c r="BW26" i="7"/>
  <c r="BW25" i="7"/>
  <c r="BW24" i="7"/>
  <c r="BW23" i="7"/>
  <c r="BW22" i="7"/>
  <c r="BW21" i="7"/>
  <c r="BW18" i="7"/>
  <c r="BW17" i="7"/>
  <c r="BW16" i="7"/>
  <c r="BW15" i="7"/>
  <c r="BW14" i="7"/>
  <c r="BW13" i="7"/>
  <c r="BW11" i="7"/>
  <c r="BW10" i="7"/>
  <c r="BT73" i="7"/>
  <c r="BT70" i="7"/>
  <c r="BT69" i="7"/>
  <c r="BT68" i="7"/>
  <c r="BT67" i="7"/>
  <c r="BT64" i="7"/>
  <c r="BT63" i="7"/>
  <c r="BT62" i="7"/>
  <c r="BT60" i="7"/>
  <c r="BT59" i="7"/>
  <c r="BT57" i="7"/>
  <c r="BT56" i="7"/>
  <c r="BT55" i="7"/>
  <c r="BT54" i="7"/>
  <c r="BT53" i="7"/>
  <c r="BT52" i="7"/>
  <c r="BT51" i="7"/>
  <c r="BT50" i="7"/>
  <c r="BT49" i="7"/>
  <c r="BT47" i="7"/>
  <c r="BT45" i="7"/>
  <c r="BT44" i="7"/>
  <c r="BT43" i="7"/>
  <c r="BT42" i="7"/>
  <c r="BT41" i="7"/>
  <c r="BT40" i="7"/>
  <c r="BT36" i="7"/>
  <c r="BT35" i="7"/>
  <c r="BT34" i="7"/>
  <c r="BT33" i="7"/>
  <c r="BT32" i="7"/>
  <c r="BT31" i="7"/>
  <c r="BT27" i="7"/>
  <c r="BT26" i="7"/>
  <c r="BT25" i="7"/>
  <c r="BT24" i="7"/>
  <c r="BT23" i="7"/>
  <c r="BT22" i="7"/>
  <c r="BT21" i="7"/>
  <c r="BT18" i="7"/>
  <c r="BT17" i="7"/>
  <c r="BT16" i="7"/>
  <c r="BT15" i="7"/>
  <c r="BT14" i="7"/>
  <c r="BT13" i="7"/>
  <c r="BT11" i="7"/>
  <c r="BT10" i="7"/>
  <c r="BQ73" i="7"/>
  <c r="BQ70" i="7"/>
  <c r="BQ69" i="7"/>
  <c r="BQ68" i="7"/>
  <c r="BQ67" i="7"/>
  <c r="BQ64" i="7"/>
  <c r="BQ63" i="7"/>
  <c r="BQ62" i="7"/>
  <c r="BQ60" i="7"/>
  <c r="BQ59" i="7"/>
  <c r="BQ57" i="7"/>
  <c r="BQ56" i="7"/>
  <c r="BQ55" i="7"/>
  <c r="BQ54" i="7"/>
  <c r="BQ53" i="7"/>
  <c r="BQ52" i="7"/>
  <c r="BQ51" i="7"/>
  <c r="BQ50" i="7"/>
  <c r="BQ49" i="7"/>
  <c r="BQ47" i="7"/>
  <c r="BQ45" i="7"/>
  <c r="BQ44" i="7"/>
  <c r="BQ43" i="7"/>
  <c r="BQ42" i="7"/>
  <c r="BQ41" i="7"/>
  <c r="BQ40" i="7"/>
  <c r="BQ36" i="7"/>
  <c r="BQ35" i="7"/>
  <c r="BQ34" i="7"/>
  <c r="BQ33" i="7"/>
  <c r="BQ32" i="7"/>
  <c r="BQ31" i="7"/>
  <c r="BQ27" i="7"/>
  <c r="BQ26" i="7"/>
  <c r="BQ25" i="7"/>
  <c r="BQ24" i="7"/>
  <c r="BQ23" i="7"/>
  <c r="BQ22" i="7"/>
  <c r="BQ21" i="7"/>
  <c r="BQ18" i="7"/>
  <c r="BQ17" i="7"/>
  <c r="BQ16" i="7"/>
  <c r="BQ15" i="7"/>
  <c r="BQ14" i="7"/>
  <c r="BQ13" i="7"/>
  <c r="BQ12" i="7"/>
  <c r="BQ11" i="7"/>
  <c r="BQ10" i="7"/>
  <c r="BK73" i="7"/>
  <c r="BK70" i="7"/>
  <c r="BK69" i="7"/>
  <c r="BK68" i="7"/>
  <c r="BK67" i="7"/>
  <c r="BK64" i="7"/>
  <c r="BK63" i="7"/>
  <c r="BK62" i="7"/>
  <c r="BK60" i="7"/>
  <c r="BK59" i="7"/>
  <c r="BK57" i="7"/>
  <c r="BK56" i="7"/>
  <c r="BK55" i="7"/>
  <c r="BK54" i="7"/>
  <c r="BK53" i="7"/>
  <c r="BK52" i="7"/>
  <c r="BK51" i="7"/>
  <c r="BK50" i="7"/>
  <c r="BK49" i="7"/>
  <c r="BK47" i="7"/>
  <c r="BK45" i="7"/>
  <c r="BK44" i="7"/>
  <c r="BK43" i="7"/>
  <c r="BK42" i="7"/>
  <c r="BK41" i="7"/>
  <c r="BK40" i="7"/>
  <c r="BK36" i="7"/>
  <c r="BK35" i="7"/>
  <c r="BK34" i="7"/>
  <c r="BK33" i="7"/>
  <c r="BK32" i="7"/>
  <c r="BK31" i="7"/>
  <c r="BK27" i="7"/>
  <c r="BK26" i="7"/>
  <c r="BK25" i="7"/>
  <c r="BK24" i="7"/>
  <c r="BK23" i="7"/>
  <c r="BK22" i="7"/>
  <c r="BK21" i="7"/>
  <c r="BK18" i="7"/>
  <c r="BK17" i="7"/>
  <c r="BK16" i="7"/>
  <c r="BK15" i="7"/>
  <c r="BK14" i="7"/>
  <c r="BK13" i="7"/>
  <c r="BK12" i="7"/>
  <c r="BK11" i="7"/>
  <c r="BK10" i="7"/>
  <c r="BH73" i="7"/>
  <c r="BH70" i="7"/>
  <c r="BH69" i="7"/>
  <c r="BH68" i="7"/>
  <c r="BH67" i="7"/>
  <c r="BH64" i="7"/>
  <c r="BH63" i="7"/>
  <c r="BH62" i="7"/>
  <c r="BH60" i="7"/>
  <c r="BH59" i="7"/>
  <c r="BH57" i="7"/>
  <c r="BH56" i="7"/>
  <c r="BH55" i="7"/>
  <c r="BH54" i="7"/>
  <c r="BH53" i="7"/>
  <c r="BH52" i="7"/>
  <c r="BH51" i="7"/>
  <c r="BH50" i="7"/>
  <c r="BH49" i="7"/>
  <c r="BH47" i="7"/>
  <c r="BH45" i="7"/>
  <c r="BH44" i="7"/>
  <c r="BH43" i="7"/>
  <c r="BH42" i="7"/>
  <c r="BH41" i="7"/>
  <c r="BH40" i="7"/>
  <c r="BH36" i="7"/>
  <c r="BH35" i="7"/>
  <c r="BH34" i="7"/>
  <c r="BH33" i="7"/>
  <c r="BH32" i="7"/>
  <c r="BH31" i="7"/>
  <c r="BH27" i="7"/>
  <c r="BH26" i="7"/>
  <c r="BH25" i="7"/>
  <c r="BH24" i="7"/>
  <c r="BH23" i="7"/>
  <c r="BH22" i="7"/>
  <c r="BH21" i="7"/>
  <c r="BH18" i="7"/>
  <c r="BH17" i="7"/>
  <c r="BH16" i="7"/>
  <c r="BH15" i="7"/>
  <c r="BH14" i="7"/>
  <c r="BH13" i="7"/>
  <c r="BH12" i="7"/>
  <c r="BH11" i="7"/>
  <c r="BH10" i="7"/>
  <c r="BE73" i="7"/>
  <c r="BE70" i="7"/>
  <c r="BE69" i="7"/>
  <c r="BE68" i="7"/>
  <c r="BE67" i="7"/>
  <c r="BE64" i="7"/>
  <c r="BE63" i="7"/>
  <c r="BE62" i="7"/>
  <c r="BE60" i="7"/>
  <c r="BE59" i="7"/>
  <c r="BE57" i="7"/>
  <c r="BE56" i="7"/>
  <c r="BE55" i="7"/>
  <c r="BE54" i="7"/>
  <c r="BE53" i="7"/>
  <c r="BE52" i="7"/>
  <c r="BE51" i="7"/>
  <c r="BE50" i="7"/>
  <c r="BE49" i="7"/>
  <c r="BE47" i="7"/>
  <c r="BE45" i="7"/>
  <c r="BE44" i="7"/>
  <c r="BE43" i="7"/>
  <c r="BE42" i="7"/>
  <c r="BE41" i="7"/>
  <c r="BE40" i="7"/>
  <c r="BE36" i="7"/>
  <c r="BE35" i="7"/>
  <c r="BE34" i="7"/>
  <c r="BE33" i="7"/>
  <c r="BE32" i="7"/>
  <c r="BE31" i="7"/>
  <c r="BE27" i="7"/>
  <c r="BE26" i="7"/>
  <c r="BE25" i="7"/>
  <c r="BE24" i="7"/>
  <c r="BE23" i="7"/>
  <c r="BE22" i="7"/>
  <c r="BE21" i="7"/>
  <c r="BE18" i="7"/>
  <c r="BE17" i="7"/>
  <c r="BE16" i="7"/>
  <c r="BE15" i="7"/>
  <c r="BE14" i="7"/>
  <c r="BE13" i="7"/>
  <c r="BE12" i="7"/>
  <c r="BE11" i="7"/>
  <c r="BE10" i="7"/>
  <c r="BB73" i="7"/>
  <c r="BB70" i="7"/>
  <c r="BB69" i="7"/>
  <c r="BB68" i="7"/>
  <c r="BB67" i="7"/>
  <c r="BB64" i="7"/>
  <c r="BB63" i="7"/>
  <c r="BB62" i="7"/>
  <c r="BB60" i="7"/>
  <c r="BB59" i="7"/>
  <c r="BB57" i="7"/>
  <c r="BB56" i="7"/>
  <c r="BB55" i="7"/>
  <c r="BB54" i="7"/>
  <c r="BB53" i="7"/>
  <c r="BB52" i="7"/>
  <c r="BB51" i="7"/>
  <c r="BB50" i="7"/>
  <c r="BB49" i="7"/>
  <c r="BB47" i="7"/>
  <c r="BB45" i="7"/>
  <c r="BB44" i="7"/>
  <c r="BB43" i="7"/>
  <c r="BB42" i="7"/>
  <c r="BB41" i="7"/>
  <c r="BB40" i="7"/>
  <c r="BB36" i="7"/>
  <c r="BB35" i="7"/>
  <c r="BB34" i="7"/>
  <c r="BB33" i="7"/>
  <c r="BB32" i="7"/>
  <c r="BB31" i="7"/>
  <c r="BB27" i="7"/>
  <c r="BB26" i="7"/>
  <c r="BB25" i="7"/>
  <c r="BB24" i="7"/>
  <c r="BB23" i="7"/>
  <c r="BB22" i="7"/>
  <c r="BB21" i="7"/>
  <c r="BB18" i="7"/>
  <c r="BB17" i="7"/>
  <c r="BB16" i="7"/>
  <c r="BB15" i="7"/>
  <c r="BB14" i="7"/>
  <c r="BB13" i="7"/>
  <c r="BB12" i="7"/>
  <c r="BB11" i="7"/>
  <c r="BB10" i="7"/>
  <c r="AY73" i="7"/>
  <c r="AY70" i="7"/>
  <c r="AY69" i="7"/>
  <c r="AY68" i="7"/>
  <c r="AY67" i="7"/>
  <c r="AY64" i="7"/>
  <c r="AY63" i="7"/>
  <c r="AY62" i="7"/>
  <c r="AY60" i="7"/>
  <c r="AY59" i="7"/>
  <c r="AY57" i="7"/>
  <c r="AY56" i="7"/>
  <c r="AY55" i="7"/>
  <c r="AY54" i="7"/>
  <c r="AY53" i="7"/>
  <c r="AY52" i="7"/>
  <c r="AY51" i="7"/>
  <c r="AY50" i="7"/>
  <c r="AY49" i="7"/>
  <c r="AY47" i="7"/>
  <c r="AY45" i="7"/>
  <c r="AY44" i="7"/>
  <c r="AY43" i="7"/>
  <c r="AY42" i="7"/>
  <c r="AY41" i="7"/>
  <c r="AY40" i="7"/>
  <c r="AY36" i="7"/>
  <c r="AY35" i="7"/>
  <c r="AY34" i="7"/>
  <c r="AY33" i="7"/>
  <c r="AY32" i="7"/>
  <c r="AY31" i="7"/>
  <c r="AY27" i="7"/>
  <c r="AY26" i="7"/>
  <c r="AY25" i="7"/>
  <c r="AY24" i="7"/>
  <c r="AY23" i="7"/>
  <c r="AY22" i="7"/>
  <c r="AY21" i="7"/>
  <c r="AY18" i="7"/>
  <c r="AY17" i="7"/>
  <c r="AY16" i="7"/>
  <c r="AY15" i="7"/>
  <c r="AY14" i="7"/>
  <c r="AY13" i="7"/>
  <c r="AY12" i="7"/>
  <c r="AY11" i="7"/>
  <c r="AY10" i="7"/>
  <c r="AV73" i="7"/>
  <c r="AV70" i="7"/>
  <c r="AV69" i="7"/>
  <c r="AV68" i="7"/>
  <c r="AV67" i="7"/>
  <c r="AV64" i="7"/>
  <c r="AV63" i="7"/>
  <c r="AV62" i="7"/>
  <c r="AV60" i="7"/>
  <c r="AV59" i="7"/>
  <c r="AV57" i="7"/>
  <c r="AV56" i="7"/>
  <c r="AV55" i="7"/>
  <c r="AV54" i="7"/>
  <c r="AV53" i="7"/>
  <c r="AV52" i="7"/>
  <c r="AV51" i="7"/>
  <c r="AV50" i="7"/>
  <c r="AV49" i="7"/>
  <c r="AV47" i="7"/>
  <c r="AV45" i="7"/>
  <c r="AV44" i="7"/>
  <c r="AV43" i="7"/>
  <c r="AV42" i="7"/>
  <c r="AV41" i="7"/>
  <c r="AV40" i="7"/>
  <c r="AV36" i="7"/>
  <c r="AV35" i="7"/>
  <c r="AV34" i="7"/>
  <c r="AV33" i="7"/>
  <c r="AV32" i="7"/>
  <c r="AV31" i="7"/>
  <c r="AV27" i="7"/>
  <c r="AV26" i="7"/>
  <c r="AV25" i="7"/>
  <c r="AV24" i="7"/>
  <c r="AV23" i="7"/>
  <c r="AV22" i="7"/>
  <c r="AV21" i="7"/>
  <c r="AV18" i="7"/>
  <c r="AV17" i="7"/>
  <c r="AV16" i="7"/>
  <c r="AV15" i="7"/>
  <c r="AV14" i="7"/>
  <c r="AV13" i="7"/>
  <c r="AV12" i="7"/>
  <c r="AV11" i="7"/>
  <c r="AV10" i="7"/>
  <c r="AP73" i="7"/>
  <c r="AP70" i="7"/>
  <c r="AP69" i="7"/>
  <c r="AP68" i="7"/>
  <c r="AP67" i="7"/>
  <c r="AP64" i="7"/>
  <c r="AP63" i="7"/>
  <c r="AP62" i="7"/>
  <c r="AP60" i="7"/>
  <c r="AP59" i="7"/>
  <c r="AP57" i="7"/>
  <c r="AP56" i="7"/>
  <c r="AP55" i="7"/>
  <c r="AP54" i="7"/>
  <c r="AP53" i="7"/>
  <c r="AP52" i="7"/>
  <c r="AP51" i="7"/>
  <c r="AP50" i="7"/>
  <c r="AP49" i="7"/>
  <c r="AP47" i="7"/>
  <c r="AP45" i="7"/>
  <c r="AP44" i="7"/>
  <c r="AP43" i="7"/>
  <c r="AP42" i="7"/>
  <c r="AP41" i="7"/>
  <c r="AP40" i="7"/>
  <c r="AP36" i="7"/>
  <c r="AP35" i="7"/>
  <c r="AP34" i="7"/>
  <c r="AP33" i="7"/>
  <c r="AP32" i="7"/>
  <c r="AP31" i="7"/>
  <c r="AP27" i="7"/>
  <c r="AP26" i="7"/>
  <c r="AP25" i="7"/>
  <c r="AP24" i="7"/>
  <c r="AP23" i="7"/>
  <c r="AP22" i="7"/>
  <c r="AP21" i="7"/>
  <c r="AP18" i="7"/>
  <c r="AP17" i="7"/>
  <c r="AP16" i="7"/>
  <c r="AP15" i="7"/>
  <c r="AP14" i="7"/>
  <c r="AP13" i="7"/>
  <c r="AP11" i="7"/>
  <c r="AP10" i="7"/>
  <c r="AM73" i="7"/>
  <c r="AM70" i="7"/>
  <c r="AM68" i="7"/>
  <c r="AM67" i="7"/>
  <c r="AM64" i="7"/>
  <c r="AM63" i="7"/>
  <c r="AM62" i="7"/>
  <c r="AM60" i="7"/>
  <c r="AM59" i="7"/>
  <c r="AM57" i="7"/>
  <c r="AM56" i="7"/>
  <c r="AM55" i="7"/>
  <c r="AM54" i="7"/>
  <c r="AM53" i="7"/>
  <c r="AM52" i="7"/>
  <c r="AM51" i="7"/>
  <c r="AM50" i="7"/>
  <c r="AM49" i="7"/>
  <c r="AM47" i="7"/>
  <c r="AM45" i="7"/>
  <c r="AM44" i="7"/>
  <c r="AM43" i="7"/>
  <c r="AM42" i="7"/>
  <c r="AM41" i="7"/>
  <c r="AM40" i="7"/>
  <c r="AM36" i="7"/>
  <c r="AM35" i="7"/>
  <c r="AM34" i="7"/>
  <c r="AM33" i="7"/>
  <c r="AM32" i="7"/>
  <c r="AM31" i="7"/>
  <c r="AM27" i="7"/>
  <c r="AM26" i="7"/>
  <c r="AM25" i="7"/>
  <c r="AM24" i="7"/>
  <c r="AM23" i="7"/>
  <c r="AM22" i="7"/>
  <c r="AM18" i="7"/>
  <c r="AM17" i="7"/>
  <c r="AM16" i="7"/>
  <c r="AM15" i="7"/>
  <c r="AM14" i="7"/>
  <c r="AM13" i="7"/>
  <c r="AM11" i="7"/>
  <c r="AM10" i="7"/>
  <c r="AJ67" i="7"/>
  <c r="AG73" i="7"/>
  <c r="AG70" i="7"/>
  <c r="AG69" i="7"/>
  <c r="AG68" i="7"/>
  <c r="AG67" i="7"/>
  <c r="AG64" i="7"/>
  <c r="AG63" i="7"/>
  <c r="AG62" i="7"/>
  <c r="AG60" i="7"/>
  <c r="AG59" i="7"/>
  <c r="AG57" i="7"/>
  <c r="AG56" i="7"/>
  <c r="AG55" i="7"/>
  <c r="AG54" i="7"/>
  <c r="AG53" i="7"/>
  <c r="AG52" i="7"/>
  <c r="AG51" i="7"/>
  <c r="AG50" i="7"/>
  <c r="AG49" i="7"/>
  <c r="AG47" i="7"/>
  <c r="AG45" i="7"/>
  <c r="AG44" i="7"/>
  <c r="AG43" i="7"/>
  <c r="AG42" i="7"/>
  <c r="AG41" i="7"/>
  <c r="AG40" i="7"/>
  <c r="AG36" i="7"/>
  <c r="AG35" i="7"/>
  <c r="AG34" i="7"/>
  <c r="AG33" i="7"/>
  <c r="AG32" i="7"/>
  <c r="AG31" i="7"/>
  <c r="AG27" i="7"/>
  <c r="AG26" i="7"/>
  <c r="AG25" i="7"/>
  <c r="AG24" i="7"/>
  <c r="AG23" i="7"/>
  <c r="AG22" i="7"/>
  <c r="AG21" i="7"/>
  <c r="AG18" i="7"/>
  <c r="AG17" i="7"/>
  <c r="AG16" i="7"/>
  <c r="AG15" i="7"/>
  <c r="AG14" i="7"/>
  <c r="AG13" i="7"/>
  <c r="AG12" i="7"/>
  <c r="AG11" i="7"/>
  <c r="AG10" i="7"/>
  <c r="AD67" i="7"/>
  <c r="AA73" i="7"/>
  <c r="AA70" i="7"/>
  <c r="AA69" i="7"/>
  <c r="AA68" i="7"/>
  <c r="AA67" i="7"/>
  <c r="AA64" i="7"/>
  <c r="AA63" i="7"/>
  <c r="AA62" i="7"/>
  <c r="AA60" i="7"/>
  <c r="AA59" i="7"/>
  <c r="AA57" i="7"/>
  <c r="AA56" i="7"/>
  <c r="AA55" i="7"/>
  <c r="AA54" i="7"/>
  <c r="AA53" i="7"/>
  <c r="AA52" i="7"/>
  <c r="AA51" i="7"/>
  <c r="AA50" i="7"/>
  <c r="AA49" i="7"/>
  <c r="AA47" i="7"/>
  <c r="AA45" i="7"/>
  <c r="AA44" i="7"/>
  <c r="AA43" i="7"/>
  <c r="AA42" i="7"/>
  <c r="AA41" i="7"/>
  <c r="AA40" i="7"/>
  <c r="AA36" i="7"/>
  <c r="AA35" i="7"/>
  <c r="AA34" i="7"/>
  <c r="AA33" i="7"/>
  <c r="AA32" i="7"/>
  <c r="AA31" i="7"/>
  <c r="AA27" i="7"/>
  <c r="AA26" i="7"/>
  <c r="AA25" i="7"/>
  <c r="AA24" i="7"/>
  <c r="AA23" i="7"/>
  <c r="AA22" i="7"/>
  <c r="AA21" i="7"/>
  <c r="AA18" i="7"/>
  <c r="AA17" i="7"/>
  <c r="AA16" i="7"/>
  <c r="AA15" i="7"/>
  <c r="AA14" i="7"/>
  <c r="AA13" i="7"/>
  <c r="AA12" i="7"/>
  <c r="AA11" i="7"/>
  <c r="AA10" i="7"/>
  <c r="X73" i="7"/>
  <c r="X70" i="7"/>
  <c r="X69" i="7"/>
  <c r="X68" i="7"/>
  <c r="X67" i="7"/>
  <c r="X64" i="7"/>
  <c r="X63" i="7"/>
  <c r="X62" i="7"/>
  <c r="X60" i="7"/>
  <c r="X59" i="7"/>
  <c r="X57" i="7"/>
  <c r="X56" i="7"/>
  <c r="X55" i="7"/>
  <c r="X54" i="7"/>
  <c r="X53" i="7"/>
  <c r="X52" i="7"/>
  <c r="X51" i="7"/>
  <c r="X50" i="7"/>
  <c r="X49" i="7"/>
  <c r="X47" i="7"/>
  <c r="X45" i="7"/>
  <c r="X44" i="7"/>
  <c r="X43" i="7"/>
  <c r="X42" i="7"/>
  <c r="X41" i="7"/>
  <c r="X40" i="7"/>
  <c r="X36" i="7"/>
  <c r="X35" i="7"/>
  <c r="X34" i="7"/>
  <c r="X33" i="7"/>
  <c r="X32" i="7"/>
  <c r="X31" i="7"/>
  <c r="X27" i="7"/>
  <c r="X26" i="7"/>
  <c r="X25" i="7"/>
  <c r="X24" i="7"/>
  <c r="X23" i="7"/>
  <c r="X22" i="7"/>
  <c r="X21" i="7"/>
  <c r="X18" i="7"/>
  <c r="X17" i="7"/>
  <c r="X16" i="7"/>
  <c r="X15" i="7"/>
  <c r="X14" i="7"/>
  <c r="X13" i="7"/>
  <c r="X12" i="7"/>
  <c r="X11" i="7"/>
  <c r="X10" i="7"/>
  <c r="U73" i="7"/>
  <c r="U70" i="7"/>
  <c r="U69" i="7"/>
  <c r="U68" i="7"/>
  <c r="U67" i="7"/>
  <c r="U64" i="7"/>
  <c r="U63" i="7"/>
  <c r="U62" i="7"/>
  <c r="U60" i="7"/>
  <c r="U59" i="7"/>
  <c r="U57" i="7"/>
  <c r="U56" i="7"/>
  <c r="U55" i="7"/>
  <c r="U54" i="7"/>
  <c r="U53" i="7"/>
  <c r="U52" i="7"/>
  <c r="U51" i="7"/>
  <c r="U50" i="7"/>
  <c r="U49" i="7"/>
  <c r="U47" i="7"/>
  <c r="U45" i="7"/>
  <c r="U44" i="7"/>
  <c r="U43" i="7"/>
  <c r="U42" i="7"/>
  <c r="U41" i="7"/>
  <c r="U40" i="7"/>
  <c r="U36" i="7"/>
  <c r="U35" i="7"/>
  <c r="U34" i="7"/>
  <c r="U33" i="7"/>
  <c r="U32" i="7"/>
  <c r="U31" i="7"/>
  <c r="U27" i="7"/>
  <c r="U26" i="7"/>
  <c r="U25" i="7"/>
  <c r="U24" i="7"/>
  <c r="U23" i="7"/>
  <c r="U22" i="7"/>
  <c r="U21" i="7"/>
  <c r="U18" i="7"/>
  <c r="U17" i="7"/>
  <c r="U16" i="7"/>
  <c r="U15" i="7"/>
  <c r="U14" i="7"/>
  <c r="U13" i="7"/>
  <c r="U12" i="7"/>
  <c r="U11" i="7"/>
  <c r="U10" i="7"/>
  <c r="R73" i="7"/>
  <c r="R70" i="7"/>
  <c r="R69" i="7"/>
  <c r="R68" i="7"/>
  <c r="R67" i="7"/>
  <c r="R64" i="7"/>
  <c r="R63" i="7"/>
  <c r="R62" i="7"/>
  <c r="R60" i="7"/>
  <c r="R59" i="7"/>
  <c r="R57" i="7"/>
  <c r="R56" i="7"/>
  <c r="R55" i="7"/>
  <c r="R54" i="7"/>
  <c r="R53" i="7"/>
  <c r="R52" i="7"/>
  <c r="R51" i="7"/>
  <c r="R50" i="7"/>
  <c r="R49" i="7"/>
  <c r="R47" i="7"/>
  <c r="R45" i="7"/>
  <c r="R44" i="7"/>
  <c r="R43" i="7"/>
  <c r="R42" i="7"/>
  <c r="R41" i="7"/>
  <c r="R40" i="7"/>
  <c r="R36" i="7"/>
  <c r="R35" i="7"/>
  <c r="R34" i="7"/>
  <c r="R33" i="7"/>
  <c r="R32" i="7"/>
  <c r="R31" i="7"/>
  <c r="R27" i="7"/>
  <c r="R26" i="7"/>
  <c r="R25" i="7"/>
  <c r="R24" i="7"/>
  <c r="R23" i="7"/>
  <c r="R22" i="7"/>
  <c r="R21" i="7"/>
  <c r="R18" i="7"/>
  <c r="R17" i="7"/>
  <c r="R16" i="7"/>
  <c r="R15" i="7"/>
  <c r="R14" i="7"/>
  <c r="R13" i="7"/>
  <c r="R12" i="7"/>
  <c r="R11" i="7"/>
  <c r="R10" i="7"/>
  <c r="O73" i="7"/>
  <c r="O70" i="7"/>
  <c r="O69" i="7"/>
  <c r="O68" i="7"/>
  <c r="O67" i="7"/>
  <c r="O64" i="7"/>
  <c r="O63" i="7"/>
  <c r="O62" i="7"/>
  <c r="O60" i="7"/>
  <c r="O59" i="7"/>
  <c r="O57" i="7"/>
  <c r="O56" i="7"/>
  <c r="O55" i="7"/>
  <c r="O54" i="7"/>
  <c r="O53" i="7"/>
  <c r="O52" i="7"/>
  <c r="O51" i="7"/>
  <c r="O50" i="7"/>
  <c r="O49" i="7"/>
  <c r="O47" i="7"/>
  <c r="O45" i="7"/>
  <c r="O44" i="7"/>
  <c r="O43" i="7"/>
  <c r="O42" i="7"/>
  <c r="O41" i="7"/>
  <c r="O40" i="7"/>
  <c r="O36" i="7"/>
  <c r="O35" i="7"/>
  <c r="O34" i="7"/>
  <c r="O33" i="7"/>
  <c r="O32" i="7"/>
  <c r="O31" i="7"/>
  <c r="O27" i="7"/>
  <c r="O26" i="7"/>
  <c r="O25" i="7"/>
  <c r="O24" i="7"/>
  <c r="O23" i="7"/>
  <c r="O22" i="7"/>
  <c r="O21" i="7"/>
  <c r="O18" i="7"/>
  <c r="O17" i="7"/>
  <c r="O16" i="7"/>
  <c r="O15" i="7"/>
  <c r="O14" i="7"/>
  <c r="O13" i="7"/>
  <c r="O12" i="7"/>
  <c r="O11" i="7"/>
  <c r="O10" i="7"/>
  <c r="L73" i="7"/>
  <c r="L70" i="7"/>
  <c r="L69" i="7"/>
  <c r="L68" i="7"/>
  <c r="L67" i="7"/>
  <c r="L64" i="7"/>
  <c r="L63" i="7"/>
  <c r="L62" i="7"/>
  <c r="L60" i="7"/>
  <c r="L59" i="7"/>
  <c r="L57" i="7"/>
  <c r="L56" i="7"/>
  <c r="L55" i="7"/>
  <c r="L54" i="7"/>
  <c r="L53" i="7"/>
  <c r="L52" i="7"/>
  <c r="L51" i="7"/>
  <c r="L50" i="7"/>
  <c r="L49" i="7"/>
  <c r="L47" i="7"/>
  <c r="L45" i="7"/>
  <c r="L44" i="7"/>
  <c r="L43" i="7"/>
  <c r="L42" i="7"/>
  <c r="L41" i="7"/>
  <c r="L40" i="7"/>
  <c r="L36" i="7"/>
  <c r="L35" i="7"/>
  <c r="L34" i="7"/>
  <c r="L33" i="7"/>
  <c r="L32" i="7"/>
  <c r="L31" i="7"/>
  <c r="L27" i="7"/>
  <c r="L26" i="7"/>
  <c r="L25" i="7"/>
  <c r="L24" i="7"/>
  <c r="L23" i="7"/>
  <c r="L22" i="7"/>
  <c r="L21" i="7"/>
  <c r="L18" i="7"/>
  <c r="L17" i="7"/>
  <c r="L16" i="7"/>
  <c r="L15" i="7"/>
  <c r="L14" i="7"/>
  <c r="L13" i="7"/>
  <c r="L12" i="7"/>
  <c r="L11" i="7"/>
  <c r="L10" i="7"/>
  <c r="I73" i="7"/>
  <c r="I70" i="7"/>
  <c r="I69" i="7"/>
  <c r="I68" i="7"/>
  <c r="I67" i="7"/>
  <c r="I64" i="7"/>
  <c r="I63" i="7"/>
  <c r="I62" i="7"/>
  <c r="I60" i="7"/>
  <c r="I59" i="7"/>
  <c r="I57" i="7"/>
  <c r="I56" i="7"/>
  <c r="I55" i="7"/>
  <c r="I54" i="7"/>
  <c r="I53" i="7"/>
  <c r="I52" i="7"/>
  <c r="I51" i="7"/>
  <c r="I50" i="7"/>
  <c r="I49" i="7"/>
  <c r="I47" i="7"/>
  <c r="I45" i="7"/>
  <c r="I44" i="7"/>
  <c r="I43" i="7"/>
  <c r="I42" i="7"/>
  <c r="I41" i="7"/>
  <c r="I40" i="7"/>
  <c r="I36" i="7"/>
  <c r="I35" i="7"/>
  <c r="I34" i="7"/>
  <c r="I33" i="7"/>
  <c r="I32" i="7"/>
  <c r="I31" i="7"/>
  <c r="I27" i="7"/>
  <c r="I26" i="7"/>
  <c r="I25" i="7"/>
  <c r="I24" i="7"/>
  <c r="I23" i="7"/>
  <c r="I22" i="7"/>
  <c r="I21" i="7"/>
  <c r="I18" i="7"/>
  <c r="I17" i="7"/>
  <c r="I16" i="7"/>
  <c r="I15" i="7"/>
  <c r="I14" i="7"/>
  <c r="I13" i="7"/>
  <c r="I12" i="7"/>
  <c r="I11" i="7"/>
  <c r="I10" i="7"/>
  <c r="F73" i="7"/>
  <c r="F70" i="7"/>
  <c r="F69" i="7"/>
  <c r="F68" i="7"/>
  <c r="F67" i="7"/>
  <c r="F64" i="7"/>
  <c r="F63" i="7"/>
  <c r="F62" i="7"/>
  <c r="F60" i="7"/>
  <c r="F59" i="7"/>
  <c r="F57" i="7"/>
  <c r="F56" i="7"/>
  <c r="F55" i="7"/>
  <c r="F54" i="7"/>
  <c r="F53" i="7"/>
  <c r="F52" i="7"/>
  <c r="F51" i="7"/>
  <c r="F50" i="7"/>
  <c r="F49" i="7"/>
  <c r="F47" i="7"/>
  <c r="F45" i="7"/>
  <c r="F44" i="7"/>
  <c r="F43" i="7"/>
  <c r="F42" i="7"/>
  <c r="F41" i="7"/>
  <c r="F40" i="7"/>
  <c r="F36" i="7"/>
  <c r="F35" i="7"/>
  <c r="F34" i="7"/>
  <c r="F33" i="7"/>
  <c r="F32" i="7"/>
  <c r="F31" i="7"/>
  <c r="F27" i="7"/>
  <c r="F26" i="7"/>
  <c r="F25" i="7"/>
  <c r="F24" i="7"/>
  <c r="F23" i="7"/>
  <c r="F18" i="7"/>
  <c r="F17" i="7"/>
  <c r="F16" i="7"/>
  <c r="F15" i="7"/>
  <c r="F14" i="7"/>
  <c r="F13" i="7"/>
  <c r="F12" i="7"/>
  <c r="F11" i="7"/>
  <c r="F10" i="7"/>
  <c r="NL71" i="7"/>
  <c r="NL65" i="7"/>
  <c r="NL61" i="7"/>
  <c r="NL58" i="7"/>
  <c r="NL46" i="7"/>
  <c r="NL37" i="7"/>
  <c r="NL28" i="7"/>
  <c r="NL29" i="7" s="1"/>
  <c r="NL19" i="7"/>
  <c r="NC71" i="7"/>
  <c r="NC65" i="7"/>
  <c r="NC61" i="7"/>
  <c r="NC58" i="7"/>
  <c r="NC46" i="7"/>
  <c r="NC41" i="7"/>
  <c r="NE41" i="7" s="1"/>
  <c r="NC40" i="7"/>
  <c r="NC37" i="7"/>
  <c r="NC28" i="7"/>
  <c r="NC21" i="7"/>
  <c r="NC19" i="7"/>
  <c r="NC12" i="7"/>
  <c r="NE12" i="7" s="1"/>
  <c r="MZ71" i="7"/>
  <c r="MZ65" i="7"/>
  <c r="MZ61" i="7"/>
  <c r="MZ58" i="7"/>
  <c r="MZ46" i="7"/>
  <c r="MZ37" i="7"/>
  <c r="MZ28" i="7"/>
  <c r="NB21" i="7"/>
  <c r="MZ19" i="7"/>
  <c r="MT71" i="7"/>
  <c r="MT65" i="7"/>
  <c r="MT61" i="7"/>
  <c r="MT58" i="7"/>
  <c r="MT46" i="7"/>
  <c r="MT37" i="7"/>
  <c r="MT28" i="7"/>
  <c r="MT29" i="7" s="1"/>
  <c r="MT19" i="7"/>
  <c r="MQ71" i="7"/>
  <c r="MQ65" i="7"/>
  <c r="MQ61" i="7"/>
  <c r="MQ58" i="7"/>
  <c r="MQ46" i="7"/>
  <c r="MQ37" i="7"/>
  <c r="MQ28" i="7"/>
  <c r="MQ19" i="7"/>
  <c r="MN71" i="7"/>
  <c r="MN65" i="7"/>
  <c r="MN61" i="7"/>
  <c r="MN58" i="7"/>
  <c r="MN46" i="7"/>
  <c r="MN37" i="7"/>
  <c r="MN28" i="7"/>
  <c r="MN29" i="7" s="1"/>
  <c r="MN20" i="7"/>
  <c r="MN19" i="7"/>
  <c r="MK71" i="7"/>
  <c r="MK65" i="7"/>
  <c r="MK61" i="7"/>
  <c r="MK58" i="7"/>
  <c r="MK46" i="7"/>
  <c r="MK37" i="7"/>
  <c r="MK29" i="7"/>
  <c r="MK28" i="7"/>
  <c r="MK19" i="7"/>
  <c r="MK20" i="7" s="1"/>
  <c r="MK30" i="7" s="1"/>
  <c r="MK38" i="7" s="1"/>
  <c r="LV71" i="7"/>
  <c r="LV65" i="7"/>
  <c r="LV61" i="7"/>
  <c r="LV54" i="7"/>
  <c r="LX54" i="7" s="1"/>
  <c r="LV52" i="7"/>
  <c r="LX52" i="7" s="1"/>
  <c r="LV50" i="7"/>
  <c r="LV46" i="7"/>
  <c r="LS71" i="7"/>
  <c r="LS65" i="7"/>
  <c r="LS61" i="7"/>
  <c r="LS58" i="7"/>
  <c r="LS46" i="7"/>
  <c r="LS42" i="7"/>
  <c r="KX71" i="7"/>
  <c r="KX65" i="7"/>
  <c r="KX59" i="7"/>
  <c r="KZ59" i="7" s="1"/>
  <c r="KX58" i="7"/>
  <c r="KX46" i="7"/>
  <c r="KX48" i="7" s="1"/>
  <c r="LJ71" i="7"/>
  <c r="LJ65" i="7"/>
  <c r="LJ61" i="7"/>
  <c r="LJ58" i="7"/>
  <c r="LJ46" i="7"/>
  <c r="LG65" i="7"/>
  <c r="LG61" i="7"/>
  <c r="LG58" i="7"/>
  <c r="LG46" i="7"/>
  <c r="LG48" i="7" s="1"/>
  <c r="LG66" i="7" s="1"/>
  <c r="LD71" i="7"/>
  <c r="LD65" i="7"/>
  <c r="LD61" i="7"/>
  <c r="LD58" i="7"/>
  <c r="LD46" i="7"/>
  <c r="JW37" i="7"/>
  <c r="JY18" i="7"/>
  <c r="JN37" i="7"/>
  <c r="JN29" i="7"/>
  <c r="JN28" i="7"/>
  <c r="JP22" i="7"/>
  <c r="JP21" i="7"/>
  <c r="JN20" i="7"/>
  <c r="JN19" i="7"/>
  <c r="IV37" i="7"/>
  <c r="IV28" i="7"/>
  <c r="IV29" i="7" s="1"/>
  <c r="IV19" i="7"/>
  <c r="IP37" i="7"/>
  <c r="IP28" i="7"/>
  <c r="IR21" i="7"/>
  <c r="IP19" i="7"/>
  <c r="HI37" i="7"/>
  <c r="HI28" i="7"/>
  <c r="HI29" i="7" s="1"/>
  <c r="HI17" i="7"/>
  <c r="HK12" i="7"/>
  <c r="GZ71" i="7"/>
  <c r="GZ65" i="7"/>
  <c r="GZ61" i="7"/>
  <c r="GZ58" i="7"/>
  <c r="GZ46" i="7"/>
  <c r="GZ37" i="7"/>
  <c r="GZ28" i="7"/>
  <c r="GZ29" i="7" s="1"/>
  <c r="GN71" i="7"/>
  <c r="GN65" i="7"/>
  <c r="GN61" i="7"/>
  <c r="GN58" i="7"/>
  <c r="GN46" i="7"/>
  <c r="GN37" i="7"/>
  <c r="GN28" i="7"/>
  <c r="GN19" i="7"/>
  <c r="GE37" i="7"/>
  <c r="GE28" i="7"/>
  <c r="GE17" i="7"/>
  <c r="GE11" i="7"/>
  <c r="GG11" i="7" s="1"/>
  <c r="FY37" i="7"/>
  <c r="FY28" i="7"/>
  <c r="FY29" i="7" s="1"/>
  <c r="FY19" i="7"/>
  <c r="FV37" i="7"/>
  <c r="FV28" i="7"/>
  <c r="FV19" i="7"/>
  <c r="FS71" i="7"/>
  <c r="FS65" i="7"/>
  <c r="FS61" i="7"/>
  <c r="FS58" i="7"/>
  <c r="FS46" i="7"/>
  <c r="FS37" i="7"/>
  <c r="FS28" i="7"/>
  <c r="FS19" i="7"/>
  <c r="FP37" i="7"/>
  <c r="FP28" i="7"/>
  <c r="FP19" i="7"/>
  <c r="FM37" i="7"/>
  <c r="FM28" i="7"/>
  <c r="FM29" i="7" s="1"/>
  <c r="FO12" i="7"/>
  <c r="FM11" i="7"/>
  <c r="FO11" i="7" s="1"/>
  <c r="FG37" i="7"/>
  <c r="FG28" i="7"/>
  <c r="FG29" i="7" s="1"/>
  <c r="FG19" i="7"/>
  <c r="FG20" i="7" s="1"/>
  <c r="FD37" i="7"/>
  <c r="FD28" i="7"/>
  <c r="FD19" i="7"/>
  <c r="FD20" i="7" s="1"/>
  <c r="FA37" i="7"/>
  <c r="FA28" i="7"/>
  <c r="FA19" i="7"/>
  <c r="EX37" i="7"/>
  <c r="EX29" i="7"/>
  <c r="EX28" i="7"/>
  <c r="EX19" i="7"/>
  <c r="EX20" i="7" s="1"/>
  <c r="EX30" i="7" s="1"/>
  <c r="EX38" i="7" s="1"/>
  <c r="EU37" i="7"/>
  <c r="EU28" i="7"/>
  <c r="EU19" i="7"/>
  <c r="EU13" i="7"/>
  <c r="EU20" i="7" s="1"/>
  <c r="ER71" i="7"/>
  <c r="ER65" i="7"/>
  <c r="ER61" i="7"/>
  <c r="ER58" i="7"/>
  <c r="ER46" i="7"/>
  <c r="ER37" i="7"/>
  <c r="ER28" i="7"/>
  <c r="ER19" i="7"/>
  <c r="EL37" i="7"/>
  <c r="EL28" i="7"/>
  <c r="EL29" i="7" s="1"/>
  <c r="EL19" i="7"/>
  <c r="EL20" i="7" s="1"/>
  <c r="EI71" i="7"/>
  <c r="EI65" i="7"/>
  <c r="EI61" i="7"/>
  <c r="EI57" i="7"/>
  <c r="EI46" i="7"/>
  <c r="EI48" i="7" s="1"/>
  <c r="EI37" i="7"/>
  <c r="EI28" i="7"/>
  <c r="EI19" i="7"/>
  <c r="EI11" i="7"/>
  <c r="EK11" i="7" s="1"/>
  <c r="EI10" i="7"/>
  <c r="EF37" i="7"/>
  <c r="EF28" i="7"/>
  <c r="EF29" i="7" s="1"/>
  <c r="EF19" i="7"/>
  <c r="EH12" i="7"/>
  <c r="DZ37" i="7"/>
  <c r="DZ28" i="7"/>
  <c r="DZ19" i="7"/>
  <c r="DW37" i="7"/>
  <c r="DW28" i="7"/>
  <c r="DW29" i="7" s="1"/>
  <c r="DW19" i="7"/>
  <c r="DW20" i="7" s="1"/>
  <c r="DT71" i="7"/>
  <c r="DT65" i="7"/>
  <c r="DT61" i="7"/>
  <c r="DT58" i="7"/>
  <c r="DT46" i="7"/>
  <c r="DT37" i="7"/>
  <c r="DT28" i="7"/>
  <c r="DT19" i="7"/>
  <c r="DQ37" i="7"/>
  <c r="DQ28" i="7"/>
  <c r="DQ29" i="7" s="1"/>
  <c r="DQ20" i="7"/>
  <c r="DQ19" i="7"/>
  <c r="DN71" i="7"/>
  <c r="DN65" i="7"/>
  <c r="DN61" i="7"/>
  <c r="DN58" i="7"/>
  <c r="DN46" i="7"/>
  <c r="DN37" i="7"/>
  <c r="DN29" i="7"/>
  <c r="DN28" i="7"/>
  <c r="DN19" i="7"/>
  <c r="DN20" i="7" s="1"/>
  <c r="DK37" i="7"/>
  <c r="DK28" i="7"/>
  <c r="DK19" i="7"/>
  <c r="DH37" i="7"/>
  <c r="DH28" i="7"/>
  <c r="DH19" i="7"/>
  <c r="DB37" i="7"/>
  <c r="DB28" i="7"/>
  <c r="DB19" i="7"/>
  <c r="CY37" i="7"/>
  <c r="CY28" i="7"/>
  <c r="CY29" i="7" s="1"/>
  <c r="CY19" i="7"/>
  <c r="CV37" i="7"/>
  <c r="CV28" i="7"/>
  <c r="CV29" i="7" s="1"/>
  <c r="CV19" i="7"/>
  <c r="CV20" i="7" s="1"/>
  <c r="CV30" i="7" s="1"/>
  <c r="CV38" i="7" s="1"/>
  <c r="CS37" i="7"/>
  <c r="CS28" i="7"/>
  <c r="CS29" i="7" s="1"/>
  <c r="CS19" i="7"/>
  <c r="CS12" i="7"/>
  <c r="CP37" i="7"/>
  <c r="CP28" i="7"/>
  <c r="CP19" i="7"/>
  <c r="CJ37" i="7"/>
  <c r="CJ28" i="7"/>
  <c r="CJ29" i="7" s="1"/>
  <c r="CJ19" i="7"/>
  <c r="CG37" i="7"/>
  <c r="CG28" i="7"/>
  <c r="CG29" i="7" s="1"/>
  <c r="CG19" i="7"/>
  <c r="CD37" i="7"/>
  <c r="CD28" i="7"/>
  <c r="CD29" i="7" s="1"/>
  <c r="CD19" i="7"/>
  <c r="CD20" i="7" s="1"/>
  <c r="CA37" i="7"/>
  <c r="CA28" i="7"/>
  <c r="CA19" i="7"/>
  <c r="CA20" i="7"/>
  <c r="BX37" i="7"/>
  <c r="BX29" i="7"/>
  <c r="BX28" i="7"/>
  <c r="BX19" i="7"/>
  <c r="BX20" i="7" s="1"/>
  <c r="BX30" i="7" s="1"/>
  <c r="BX38" i="7" s="1"/>
  <c r="BU37" i="7"/>
  <c r="BU28" i="7"/>
  <c r="BU29" i="7" s="1"/>
  <c r="BU19" i="7"/>
  <c r="BU20" i="7"/>
  <c r="BR37" i="7"/>
  <c r="BR28" i="7"/>
  <c r="BR29" i="7" s="1"/>
  <c r="BR19" i="7"/>
  <c r="BR12" i="7"/>
  <c r="BO37" i="7"/>
  <c r="BO28" i="7"/>
  <c r="BO29" i="7" s="1"/>
  <c r="BO19" i="7"/>
  <c r="BI71" i="7"/>
  <c r="BI65" i="7"/>
  <c r="BI61" i="7"/>
  <c r="BI58" i="7"/>
  <c r="BI46" i="7"/>
  <c r="BI48" i="7" s="1"/>
  <c r="BI37" i="7"/>
  <c r="BI28" i="7"/>
  <c r="BI19" i="7"/>
  <c r="BI20" i="7" s="1"/>
  <c r="BF71" i="7"/>
  <c r="BF65" i="7"/>
  <c r="BF61" i="7"/>
  <c r="BF58" i="7"/>
  <c r="BF46" i="7"/>
  <c r="BF48" i="7" s="1"/>
  <c r="BF37" i="7"/>
  <c r="BF28" i="7"/>
  <c r="BF29" i="7" s="1"/>
  <c r="BF20" i="7"/>
  <c r="BF19" i="7"/>
  <c r="BC71" i="7"/>
  <c r="BC65" i="7"/>
  <c r="BC61" i="7"/>
  <c r="BC58" i="7"/>
  <c r="BC46" i="7"/>
  <c r="BC48" i="7" s="1"/>
  <c r="BC37" i="7"/>
  <c r="BC29" i="7"/>
  <c r="BC28" i="7"/>
  <c r="BC19" i="7"/>
  <c r="BC20" i="7" s="1"/>
  <c r="BC30" i="7" s="1"/>
  <c r="BC38" i="7" s="1"/>
  <c r="AZ71" i="7"/>
  <c r="AZ65" i="7"/>
  <c r="AZ61" i="7"/>
  <c r="AZ58" i="7"/>
  <c r="AZ46" i="7"/>
  <c r="AZ48" i="7" s="1"/>
  <c r="AZ37" i="7"/>
  <c r="AZ28" i="7"/>
  <c r="AZ29" i="7" s="1"/>
  <c r="AZ20" i="7"/>
  <c r="AZ19" i="7"/>
  <c r="AW71" i="7"/>
  <c r="AW65" i="7"/>
  <c r="AW61" i="7"/>
  <c r="AW58" i="7"/>
  <c r="AW46" i="7"/>
  <c r="AW48" i="7" s="1"/>
  <c r="AW37" i="7"/>
  <c r="AW29" i="7"/>
  <c r="AW28" i="7"/>
  <c r="AW19" i="7"/>
  <c r="AW20" i="7" s="1"/>
  <c r="AW30" i="7" s="1"/>
  <c r="AW38" i="7" s="1"/>
  <c r="AT71" i="7"/>
  <c r="AT65" i="7"/>
  <c r="AT61" i="7"/>
  <c r="AT58" i="7"/>
  <c r="AT46" i="7"/>
  <c r="AT48" i="7" s="1"/>
  <c r="AT37" i="7"/>
  <c r="AT28" i="7"/>
  <c r="AT29" i="7" s="1"/>
  <c r="AT20" i="7"/>
  <c r="AT19" i="7"/>
  <c r="AN71" i="7"/>
  <c r="AN65" i="7"/>
  <c r="AN61" i="7"/>
  <c r="AN58" i="7"/>
  <c r="AN46" i="7"/>
  <c r="AN48" i="7" s="1"/>
  <c r="AN37" i="7"/>
  <c r="AN29" i="7"/>
  <c r="AN28" i="7"/>
  <c r="AN19" i="7"/>
  <c r="AK71" i="7"/>
  <c r="BL71" i="7" s="1"/>
  <c r="AK65" i="7"/>
  <c r="AK61" i="7"/>
  <c r="AK58" i="7"/>
  <c r="BL58" i="7" s="1"/>
  <c r="AK46" i="7"/>
  <c r="AK37" i="7"/>
  <c r="BL37" i="7" s="1"/>
  <c r="AK28" i="7"/>
  <c r="BL28" i="7" s="1"/>
  <c r="AK19" i="7"/>
  <c r="AE71" i="7"/>
  <c r="AE65" i="7"/>
  <c r="AE61" i="7"/>
  <c r="AE58" i="7"/>
  <c r="AE46" i="7"/>
  <c r="AE48" i="7" s="1"/>
  <c r="AE37" i="7"/>
  <c r="AE28" i="7"/>
  <c r="AE29" i="7" s="1"/>
  <c r="AE19" i="7"/>
  <c r="AE20" i="7" s="1"/>
  <c r="Y71" i="7"/>
  <c r="Y65" i="7"/>
  <c r="Y61" i="7"/>
  <c r="Y58" i="7"/>
  <c r="Y46" i="7"/>
  <c r="Y48" i="7" s="1"/>
  <c r="Y37" i="7"/>
  <c r="Y28" i="7"/>
  <c r="Y29" i="7" s="1"/>
  <c r="Y19" i="7"/>
  <c r="Y20" i="7" s="1"/>
  <c r="V71" i="7"/>
  <c r="V65" i="7"/>
  <c r="V61" i="7"/>
  <c r="V58" i="7"/>
  <c r="V46" i="7"/>
  <c r="V48" i="7" s="1"/>
  <c r="V37" i="7"/>
  <c r="V28" i="7"/>
  <c r="V29" i="7" s="1"/>
  <c r="V19" i="7"/>
  <c r="V20" i="7" s="1"/>
  <c r="S71" i="7"/>
  <c r="S65" i="7"/>
  <c r="S61" i="7"/>
  <c r="S58" i="7"/>
  <c r="S46" i="7"/>
  <c r="S48" i="7" s="1"/>
  <c r="S37" i="7"/>
  <c r="S28" i="7"/>
  <c r="S29" i="7" s="1"/>
  <c r="S19" i="7"/>
  <c r="S20" i="7" s="1"/>
  <c r="P71" i="7"/>
  <c r="P65" i="7"/>
  <c r="P61" i="7"/>
  <c r="P58" i="7"/>
  <c r="P46" i="7"/>
  <c r="P48" i="7" s="1"/>
  <c r="P37" i="7"/>
  <c r="P28" i="7"/>
  <c r="P29" i="7" s="1"/>
  <c r="P19" i="7"/>
  <c r="P20" i="7" s="1"/>
  <c r="M71" i="7"/>
  <c r="M65" i="7"/>
  <c r="M61" i="7"/>
  <c r="M58" i="7"/>
  <c r="M46" i="7"/>
  <c r="M48" i="7" s="1"/>
  <c r="M37" i="7"/>
  <c r="M28" i="7"/>
  <c r="M29" i="7" s="1"/>
  <c r="M19" i="7"/>
  <c r="M20" i="7" s="1"/>
  <c r="J71" i="7"/>
  <c r="J65" i="7"/>
  <c r="J61" i="7"/>
  <c r="J58" i="7"/>
  <c r="J46" i="7"/>
  <c r="J48" i="7" s="1"/>
  <c r="J37" i="7"/>
  <c r="J28" i="7"/>
  <c r="J29" i="7" s="1"/>
  <c r="J19" i="7"/>
  <c r="J20" i="7" s="1"/>
  <c r="G71" i="7"/>
  <c r="G65" i="7"/>
  <c r="G61" i="7"/>
  <c r="G58" i="7"/>
  <c r="G46" i="7"/>
  <c r="G48" i="7" s="1"/>
  <c r="G37" i="7"/>
  <c r="G28" i="7"/>
  <c r="G29" i="7" s="1"/>
  <c r="G19" i="7"/>
  <c r="G20" i="7" s="1"/>
  <c r="D71" i="7"/>
  <c r="D65" i="7"/>
  <c r="D61" i="7"/>
  <c r="D58" i="7"/>
  <c r="D46" i="7"/>
  <c r="D48" i="7" s="1"/>
  <c r="D37" i="7"/>
  <c r="D28" i="7"/>
  <c r="D22" i="7"/>
  <c r="F22" i="7" s="1"/>
  <c r="D21" i="7"/>
  <c r="F21" i="7" s="1"/>
  <c r="D19" i="7"/>
  <c r="D20" i="7" s="1"/>
  <c r="EL30" i="7" l="1"/>
  <c r="EL38" i="7" s="1"/>
  <c r="DQ30" i="7"/>
  <c r="DQ38" i="7" s="1"/>
  <c r="GS10" i="7"/>
  <c r="AM12" i="7"/>
  <c r="BL12" i="7"/>
  <c r="BL61" i="7"/>
  <c r="BL19" i="7"/>
  <c r="BL65" i="7"/>
  <c r="AW66" i="7"/>
  <c r="AW72" i="7" s="1"/>
  <c r="IP29" i="7"/>
  <c r="BL46" i="7"/>
  <c r="AN66" i="7"/>
  <c r="AN72" i="7" s="1"/>
  <c r="BC66" i="7"/>
  <c r="BC72" i="7" s="1"/>
  <c r="AM21" i="7"/>
  <c r="BL21" i="7"/>
  <c r="AK48" i="7"/>
  <c r="AM69" i="7"/>
  <c r="BL69" i="7"/>
  <c r="G30" i="7"/>
  <c r="G38" i="7" s="1"/>
  <c r="J30" i="7"/>
  <c r="J38" i="7" s="1"/>
  <c r="M30" i="7"/>
  <c r="M38" i="7" s="1"/>
  <c r="P30" i="7"/>
  <c r="P38" i="7" s="1"/>
  <c r="S30" i="7"/>
  <c r="S38" i="7" s="1"/>
  <c r="V30" i="7"/>
  <c r="V38" i="7" s="1"/>
  <c r="Y30" i="7"/>
  <c r="Y38" i="7" s="1"/>
  <c r="AE30" i="7"/>
  <c r="AE38" i="7" s="1"/>
  <c r="EO10" i="7"/>
  <c r="EK10" i="7"/>
  <c r="MT20" i="7"/>
  <c r="MT30" i="7" s="1"/>
  <c r="MT38" i="7" s="1"/>
  <c r="MT48" i="7"/>
  <c r="NL20" i="7"/>
  <c r="NL48" i="7"/>
  <c r="D29" i="7"/>
  <c r="D30" i="7" s="1"/>
  <c r="D38" i="7" s="1"/>
  <c r="G66" i="7"/>
  <c r="G72" i="7" s="1"/>
  <c r="M66" i="7"/>
  <c r="M72" i="7" s="1"/>
  <c r="S66" i="7"/>
  <c r="S72" i="7" s="1"/>
  <c r="Y66" i="7"/>
  <c r="Y72" i="7" s="1"/>
  <c r="AK29" i="7"/>
  <c r="BL29" i="7" s="1"/>
  <c r="BI29" i="7"/>
  <c r="BO20" i="7"/>
  <c r="BO30" i="7" s="1"/>
  <c r="BO38" i="7" s="1"/>
  <c r="BR20" i="7"/>
  <c r="BR30" i="7" s="1"/>
  <c r="BR38" i="7" s="1"/>
  <c r="CS20" i="7"/>
  <c r="CS30" i="7" s="1"/>
  <c r="CS38" i="7" s="1"/>
  <c r="CU12" i="7"/>
  <c r="DB20" i="7"/>
  <c r="DH20" i="7"/>
  <c r="DK20" i="7"/>
  <c r="DT20" i="7"/>
  <c r="DT48" i="7"/>
  <c r="DZ29" i="7"/>
  <c r="ER20" i="7"/>
  <c r="ER48" i="7"/>
  <c r="EU29" i="7"/>
  <c r="FS20" i="7"/>
  <c r="FS48" i="7"/>
  <c r="FV29" i="7"/>
  <c r="GE19" i="7"/>
  <c r="GG17" i="7"/>
  <c r="GN20" i="7"/>
  <c r="GN48" i="7"/>
  <c r="IP20" i="7"/>
  <c r="IP30" i="7" s="1"/>
  <c r="IP38" i="7" s="1"/>
  <c r="LG71" i="7"/>
  <c r="LI68" i="7"/>
  <c r="LV58" i="7"/>
  <c r="LX50" i="7"/>
  <c r="MQ29" i="7"/>
  <c r="MZ20" i="7"/>
  <c r="NB12" i="7"/>
  <c r="MZ29" i="7"/>
  <c r="NC20" i="7"/>
  <c r="NE40" i="7"/>
  <c r="BT12" i="7"/>
  <c r="BW12" i="7"/>
  <c r="CP20" i="7"/>
  <c r="CR12" i="7"/>
  <c r="FA20" i="7"/>
  <c r="FC12" i="7"/>
  <c r="FM19" i="7"/>
  <c r="FO17" i="7"/>
  <c r="HI19" i="7"/>
  <c r="HI20" i="7" s="1"/>
  <c r="HI30" i="7" s="1"/>
  <c r="HI38" i="7" s="1"/>
  <c r="HK17" i="7"/>
  <c r="JN30" i="7"/>
  <c r="JN38" i="7" s="1"/>
  <c r="MK48" i="7"/>
  <c r="AK20" i="7"/>
  <c r="AT66" i="7"/>
  <c r="AZ30" i="7"/>
  <c r="AZ38" i="7" s="1"/>
  <c r="BF66" i="7"/>
  <c r="BF72" i="7" s="1"/>
  <c r="CD30" i="7"/>
  <c r="CD38" i="7" s="1"/>
  <c r="DN30" i="7"/>
  <c r="DN38" i="7" s="1"/>
  <c r="DN48" i="7"/>
  <c r="DW30" i="7"/>
  <c r="DW38" i="7" s="1"/>
  <c r="DZ20" i="7"/>
  <c r="DZ30" i="7" s="1"/>
  <c r="DZ38" i="7" s="1"/>
  <c r="EB12" i="7"/>
  <c r="EI20" i="7"/>
  <c r="FG30" i="7"/>
  <c r="FG38" i="7" s="1"/>
  <c r="GZ19" i="7"/>
  <c r="GZ20" i="7" s="1"/>
  <c r="GZ30" i="7" s="1"/>
  <c r="GZ38" i="7" s="1"/>
  <c r="HB17" i="7"/>
  <c r="GZ48" i="7"/>
  <c r="LD48" i="7"/>
  <c r="LJ48" i="7"/>
  <c r="LS48" i="7"/>
  <c r="LS66" i="7" s="1"/>
  <c r="LS72" i="7" s="1"/>
  <c r="LU42" i="7"/>
  <c r="MN30" i="7"/>
  <c r="MN38" i="7" s="1"/>
  <c r="MN48" i="7"/>
  <c r="NC29" i="7"/>
  <c r="NE21" i="7"/>
  <c r="FP20" i="7"/>
  <c r="FR12" i="7"/>
  <c r="JW28" i="7"/>
  <c r="JW29" i="7" s="1"/>
  <c r="JY27" i="7"/>
  <c r="LV48" i="7"/>
  <c r="AT30" i="7"/>
  <c r="AT38" i="7" s="1"/>
  <c r="AZ66" i="7"/>
  <c r="AZ72" i="7" s="1"/>
  <c r="BF30" i="7"/>
  <c r="BF38" i="7" s="1"/>
  <c r="BU30" i="7"/>
  <c r="BU38" i="7" s="1"/>
  <c r="D66" i="7"/>
  <c r="D72" i="7" s="1"/>
  <c r="J66" i="7"/>
  <c r="J72" i="7" s="1"/>
  <c r="P66" i="7"/>
  <c r="P72" i="7" s="1"/>
  <c r="V66" i="7"/>
  <c r="V72" i="7" s="1"/>
  <c r="AE66" i="7"/>
  <c r="AE72" i="7" s="1"/>
  <c r="AN20" i="7"/>
  <c r="AN30" i="7" s="1"/>
  <c r="AN38" i="7" s="1"/>
  <c r="BI30" i="7"/>
  <c r="BI38" i="7" s="1"/>
  <c r="BI66" i="7"/>
  <c r="CA29" i="7"/>
  <c r="CG20" i="7"/>
  <c r="CG30" i="7" s="1"/>
  <c r="CG38" i="7" s="1"/>
  <c r="CJ20" i="7"/>
  <c r="CJ30" i="7" s="1"/>
  <c r="CJ38" i="7" s="1"/>
  <c r="CL12" i="7"/>
  <c r="CP29" i="7"/>
  <c r="CY20" i="7"/>
  <c r="CY30" i="7" s="1"/>
  <c r="CY38" i="7" s="1"/>
  <c r="DA12" i="7"/>
  <c r="DB29" i="7"/>
  <c r="DH29" i="7"/>
  <c r="DK29" i="7"/>
  <c r="DT29" i="7"/>
  <c r="EF20" i="7"/>
  <c r="EF30" i="7" s="1"/>
  <c r="EF38" i="7" s="1"/>
  <c r="EI29" i="7"/>
  <c r="EI58" i="7"/>
  <c r="EK57" i="7"/>
  <c r="ER29" i="7"/>
  <c r="FA29" i="7"/>
  <c r="FD29" i="7"/>
  <c r="FP29" i="7"/>
  <c r="FS29" i="7"/>
  <c r="FV20" i="7"/>
  <c r="FV30" i="7" s="1"/>
  <c r="FV38" i="7" s="1"/>
  <c r="FY20" i="7"/>
  <c r="FY30" i="7" s="1"/>
  <c r="FY38" i="7" s="1"/>
  <c r="GA12" i="7"/>
  <c r="GE29" i="7"/>
  <c r="GN29" i="7"/>
  <c r="IV20" i="7"/>
  <c r="JW19" i="7"/>
  <c r="JW20" i="7" s="1"/>
  <c r="KX61" i="7"/>
  <c r="KX66" i="7" s="1"/>
  <c r="KX72" i="7" s="1"/>
  <c r="MQ20" i="7"/>
  <c r="MQ30" i="7" s="1"/>
  <c r="MQ38" i="7" s="1"/>
  <c r="MQ48" i="7"/>
  <c r="MZ48" i="7"/>
  <c r="NC48" i="7"/>
  <c r="AP12" i="7"/>
  <c r="CC12" i="7"/>
  <c r="GH10" i="7"/>
  <c r="GG10" i="7"/>
  <c r="FL10" i="7"/>
  <c r="GB10" i="7"/>
  <c r="GD10" i="7" s="1"/>
  <c r="EQ10" i="7"/>
  <c r="GJ10" i="7"/>
  <c r="LG72" i="7"/>
  <c r="GE20" i="7"/>
  <c r="GE30" i="7" s="1"/>
  <c r="GE38" i="7" s="1"/>
  <c r="FM20" i="7"/>
  <c r="FM30" i="7" s="1"/>
  <c r="FM38" i="7" s="1"/>
  <c r="FD30" i="7"/>
  <c r="FD38" i="7" s="1"/>
  <c r="EI66" i="7"/>
  <c r="EI72" i="7" s="1"/>
  <c r="JW30" i="7" l="1"/>
  <c r="JW38" i="7" s="1"/>
  <c r="AK66" i="7"/>
  <c r="BL48" i="7"/>
  <c r="BL20" i="7"/>
  <c r="FA30" i="7"/>
  <c r="FA38" i="7" s="1"/>
  <c r="ER30" i="7"/>
  <c r="ER38" i="7" s="1"/>
  <c r="MZ66" i="7"/>
  <c r="MZ72" i="7" s="1"/>
  <c r="MN66" i="7"/>
  <c r="CP30" i="7"/>
  <c r="CP38" i="7" s="1"/>
  <c r="NC30" i="7"/>
  <c r="NC38" i="7" s="1"/>
  <c r="MZ30" i="7"/>
  <c r="MZ38" i="7" s="1"/>
  <c r="GN66" i="7"/>
  <c r="DT30" i="7"/>
  <c r="DT38" i="7" s="1"/>
  <c r="DH30" i="7"/>
  <c r="DH38" i="7" s="1"/>
  <c r="NL66" i="7"/>
  <c r="FS30" i="7"/>
  <c r="FS38" i="7" s="1"/>
  <c r="DT66" i="7"/>
  <c r="DT72" i="7" s="1"/>
  <c r="EI30" i="7"/>
  <c r="EI38" i="7" s="1"/>
  <c r="MQ66" i="7"/>
  <c r="MQ72" i="7" s="1"/>
  <c r="LV66" i="7"/>
  <c r="LV72" i="7" s="1"/>
  <c r="LJ66" i="7"/>
  <c r="LJ72" i="7" s="1"/>
  <c r="LD66" i="7"/>
  <c r="LD72" i="7" s="1"/>
  <c r="AT72" i="7"/>
  <c r="FS66" i="7"/>
  <c r="FS72" i="7" s="1"/>
  <c r="DB30" i="7"/>
  <c r="DB38" i="7" s="1"/>
  <c r="IV30" i="7"/>
  <c r="IV38" i="7" s="1"/>
  <c r="BI72" i="7"/>
  <c r="FP30" i="7"/>
  <c r="FP38" i="7" s="1"/>
  <c r="CA30" i="7"/>
  <c r="CA38" i="7" s="1"/>
  <c r="GZ66" i="7"/>
  <c r="EU30" i="7"/>
  <c r="EU38" i="7" s="1"/>
  <c r="DN66" i="7"/>
  <c r="DN72" i="7" s="1"/>
  <c r="AK30" i="7"/>
  <c r="MK66" i="7"/>
  <c r="MK72" i="7" s="1"/>
  <c r="NC66" i="7"/>
  <c r="NC72" i="7" s="1"/>
  <c r="GN30" i="7"/>
  <c r="GN38" i="7" s="1"/>
  <c r="ER66" i="7"/>
  <c r="DK30" i="7"/>
  <c r="DK38" i="7" s="1"/>
  <c r="NL30" i="7"/>
  <c r="NL38" i="7" s="1"/>
  <c r="MT66" i="7"/>
  <c r="MC50" i="7"/>
  <c r="HA19" i="7"/>
  <c r="HB19" i="7" s="1"/>
  <c r="KR11" i="7"/>
  <c r="KS11" i="7"/>
  <c r="KR12" i="7"/>
  <c r="KS12" i="7"/>
  <c r="KR13" i="7"/>
  <c r="KS13" i="7"/>
  <c r="KR14" i="7"/>
  <c r="KS14" i="7"/>
  <c r="KR15" i="7"/>
  <c r="KT15" i="7" s="1"/>
  <c r="KS15" i="7"/>
  <c r="KR16" i="7"/>
  <c r="KS16" i="7"/>
  <c r="KR17" i="7"/>
  <c r="KT17" i="7" s="1"/>
  <c r="KS17" i="7"/>
  <c r="KS18" i="7"/>
  <c r="KR21" i="7"/>
  <c r="KS21" i="7"/>
  <c r="KR22" i="7"/>
  <c r="KS22" i="7"/>
  <c r="KR23" i="7"/>
  <c r="KS23" i="7"/>
  <c r="KR24" i="7"/>
  <c r="KS24" i="7"/>
  <c r="KR25" i="7"/>
  <c r="KS25" i="7"/>
  <c r="KR26" i="7"/>
  <c r="KS26" i="7"/>
  <c r="KR27" i="7"/>
  <c r="KR31" i="7"/>
  <c r="KT31" i="7" s="1"/>
  <c r="KS31" i="7"/>
  <c r="KR32" i="7"/>
  <c r="KS32" i="7"/>
  <c r="KR33" i="7"/>
  <c r="KT33" i="7" s="1"/>
  <c r="KS33" i="7"/>
  <c r="KR34" i="7"/>
  <c r="KT34" i="7" s="1"/>
  <c r="KS34" i="7"/>
  <c r="KR35" i="7"/>
  <c r="KT35" i="7" s="1"/>
  <c r="KS35" i="7"/>
  <c r="KR36" i="7"/>
  <c r="KT36" i="7" s="1"/>
  <c r="KS36" i="7"/>
  <c r="KR39" i="7"/>
  <c r="KS39" i="7"/>
  <c r="KR40" i="7"/>
  <c r="KT40" i="7" s="1"/>
  <c r="KS40" i="7"/>
  <c r="KR41" i="7"/>
  <c r="KT41" i="7" s="1"/>
  <c r="KS41" i="7"/>
  <c r="KR42" i="7"/>
  <c r="KT42" i="7" s="1"/>
  <c r="KS42" i="7"/>
  <c r="KR43" i="7"/>
  <c r="KT43" i="7" s="1"/>
  <c r="KS43" i="7"/>
  <c r="KR44" i="7"/>
  <c r="KT44" i="7" s="1"/>
  <c r="KS44" i="7"/>
  <c r="KR45" i="7"/>
  <c r="KT45" i="7" s="1"/>
  <c r="KS45" i="7"/>
  <c r="KR47" i="7"/>
  <c r="KT47" i="7" s="1"/>
  <c r="KS47" i="7"/>
  <c r="KR49" i="7"/>
  <c r="KT49" i="7" s="1"/>
  <c r="KS49" i="7"/>
  <c r="KR50" i="7"/>
  <c r="KT50" i="7" s="1"/>
  <c r="KS50" i="7"/>
  <c r="KR51" i="7"/>
  <c r="KT51" i="7" s="1"/>
  <c r="KS51" i="7"/>
  <c r="KR52" i="7"/>
  <c r="KT52" i="7" s="1"/>
  <c r="KS52" i="7"/>
  <c r="KR53" i="7"/>
  <c r="KT53" i="7" s="1"/>
  <c r="KS53" i="7"/>
  <c r="KR54" i="7"/>
  <c r="KT54" i="7" s="1"/>
  <c r="KS54" i="7"/>
  <c r="KR55" i="7"/>
  <c r="KT55" i="7" s="1"/>
  <c r="KS55" i="7"/>
  <c r="KR56" i="7"/>
  <c r="KT56" i="7" s="1"/>
  <c r="KS56" i="7"/>
  <c r="KR57" i="7"/>
  <c r="KT57" i="7" s="1"/>
  <c r="KS57" i="7"/>
  <c r="KR59" i="7"/>
  <c r="KT59" i="7" s="1"/>
  <c r="KS59" i="7"/>
  <c r="KR60" i="7"/>
  <c r="KT60" i="7" s="1"/>
  <c r="KS60" i="7"/>
  <c r="KR62" i="7"/>
  <c r="KT62" i="7" s="1"/>
  <c r="KS62" i="7"/>
  <c r="KR63" i="7"/>
  <c r="KT63" i="7" s="1"/>
  <c r="KS63" i="7"/>
  <c r="KR64" i="7"/>
  <c r="KT64" i="7" s="1"/>
  <c r="KS64" i="7"/>
  <c r="KR67" i="7"/>
  <c r="KS67" i="7"/>
  <c r="KV67" i="7" s="1"/>
  <c r="KR68" i="7"/>
  <c r="KT68" i="7" s="1"/>
  <c r="KS68" i="7"/>
  <c r="KR69" i="7"/>
  <c r="KT69" i="7" s="1"/>
  <c r="KS69" i="7"/>
  <c r="KR70" i="7"/>
  <c r="KT70" i="7" s="1"/>
  <c r="KS70" i="7"/>
  <c r="KR73" i="7"/>
  <c r="KT73" i="7" s="1"/>
  <c r="KS73" i="7"/>
  <c r="KR74" i="7"/>
  <c r="KS74" i="7"/>
  <c r="KS10" i="7"/>
  <c r="KR10" i="7"/>
  <c r="BN15" i="7"/>
  <c r="BN16" i="7"/>
  <c r="BN18" i="7"/>
  <c r="BN22" i="7"/>
  <c r="BN40" i="7"/>
  <c r="BN50" i="7"/>
  <c r="BN51" i="7"/>
  <c r="BN52" i="7"/>
  <c r="BN53" i="7"/>
  <c r="BN54" i="7"/>
  <c r="BN55" i="7"/>
  <c r="BN69" i="7"/>
  <c r="BN73" i="7"/>
  <c r="AX71" i="7"/>
  <c r="AY71" i="7" s="1"/>
  <c r="AX65" i="7"/>
  <c r="AY65" i="7" s="1"/>
  <c r="AX61" i="7"/>
  <c r="AY61" i="7" s="1"/>
  <c r="AX58" i="7"/>
  <c r="AY58" i="7" s="1"/>
  <c r="AX46" i="7"/>
  <c r="AY46" i="7" s="1"/>
  <c r="AX48" i="7"/>
  <c r="AX37" i="7"/>
  <c r="AY37" i="7" s="1"/>
  <c r="AX28" i="7"/>
  <c r="AY28" i="7" s="1"/>
  <c r="AX19" i="7"/>
  <c r="AU71" i="7"/>
  <c r="AV71" i="7" s="1"/>
  <c r="AU65" i="7"/>
  <c r="AV65" i="7" s="1"/>
  <c r="AU61" i="7"/>
  <c r="AV61" i="7" s="1"/>
  <c r="AU58" i="7"/>
  <c r="AV58" i="7" s="1"/>
  <c r="AU46" i="7"/>
  <c r="AU37" i="7"/>
  <c r="AV37" i="7" s="1"/>
  <c r="AU28" i="7"/>
  <c r="AV28" i="7" s="1"/>
  <c r="AU19" i="7"/>
  <c r="MW11" i="7"/>
  <c r="MX11" i="7"/>
  <c r="MY11" i="7" s="1"/>
  <c r="MW12" i="7"/>
  <c r="MX12" i="7"/>
  <c r="MY12" i="7" s="1"/>
  <c r="MW13" i="7"/>
  <c r="MX13" i="7"/>
  <c r="MW14" i="7"/>
  <c r="MX14" i="7"/>
  <c r="MW15" i="7"/>
  <c r="MX15" i="7"/>
  <c r="MW16" i="7"/>
  <c r="MX16" i="7"/>
  <c r="MW17" i="7"/>
  <c r="MX17" i="7"/>
  <c r="MW18" i="7"/>
  <c r="MX18" i="7"/>
  <c r="MW21" i="7"/>
  <c r="MX21" i="7"/>
  <c r="MY21" i="7" s="1"/>
  <c r="MW22" i="7"/>
  <c r="MX22" i="7"/>
  <c r="MW23" i="7"/>
  <c r="MX23" i="7"/>
  <c r="MW24" i="7"/>
  <c r="MX24" i="7"/>
  <c r="MW25" i="7"/>
  <c r="MX25" i="7"/>
  <c r="MW26" i="7"/>
  <c r="MX26" i="7"/>
  <c r="MW27" i="7"/>
  <c r="MX27" i="7"/>
  <c r="MW31" i="7"/>
  <c r="MX31" i="7"/>
  <c r="MW32" i="7"/>
  <c r="MX32" i="7"/>
  <c r="MW33" i="7"/>
  <c r="MX33" i="7"/>
  <c r="MW34" i="7"/>
  <c r="MX34" i="7"/>
  <c r="MW35" i="7"/>
  <c r="MX35" i="7"/>
  <c r="MW36" i="7"/>
  <c r="MX36" i="7"/>
  <c r="MW40" i="7"/>
  <c r="MX40" i="7"/>
  <c r="MY40" i="7" s="1"/>
  <c r="MW41" i="7"/>
  <c r="MX41" i="7"/>
  <c r="MY41" i="7" s="1"/>
  <c r="MW42" i="7"/>
  <c r="MX42" i="7"/>
  <c r="MW43" i="7"/>
  <c r="MX43" i="7"/>
  <c r="MW44" i="7"/>
  <c r="MX44" i="7"/>
  <c r="MW45" i="7"/>
  <c r="MX45" i="7"/>
  <c r="MW47" i="7"/>
  <c r="MX47" i="7"/>
  <c r="MW49" i="7"/>
  <c r="MX49" i="7"/>
  <c r="MW50" i="7"/>
  <c r="MX50" i="7"/>
  <c r="MW51" i="7"/>
  <c r="MX51" i="7"/>
  <c r="MW52" i="7"/>
  <c r="MX52" i="7"/>
  <c r="MW53" i="7"/>
  <c r="MX53" i="7"/>
  <c r="MW54" i="7"/>
  <c r="MX54" i="7"/>
  <c r="MW55" i="7"/>
  <c r="MX55" i="7"/>
  <c r="MW56" i="7"/>
  <c r="MX56" i="7"/>
  <c r="MW57" i="7"/>
  <c r="MX57" i="7"/>
  <c r="MW59" i="7"/>
  <c r="MY59" i="7" s="1"/>
  <c r="MX59" i="7"/>
  <c r="MW60" i="7"/>
  <c r="MX60" i="7"/>
  <c r="MW62" i="7"/>
  <c r="MY62" i="7" s="1"/>
  <c r="MX62" i="7"/>
  <c r="MW63" i="7"/>
  <c r="MX63" i="7"/>
  <c r="MW64" i="7"/>
  <c r="MY64" i="7" s="1"/>
  <c r="MX64" i="7"/>
  <c r="MW67" i="7"/>
  <c r="MX67" i="7"/>
  <c r="MW68" i="7"/>
  <c r="MY68" i="7" s="1"/>
  <c r="MX68" i="7"/>
  <c r="MW69" i="7"/>
  <c r="MX69" i="7"/>
  <c r="MW70" i="7"/>
  <c r="MY70" i="7" s="1"/>
  <c r="MX70" i="7"/>
  <c r="MW73" i="7"/>
  <c r="MX73" i="7"/>
  <c r="MW74" i="7"/>
  <c r="MX74" i="7"/>
  <c r="MX10" i="7"/>
  <c r="MW10" i="7"/>
  <c r="MU71" i="7"/>
  <c r="MV71" i="7" s="1"/>
  <c r="MU65" i="7"/>
  <c r="MV65" i="7" s="1"/>
  <c r="MU61" i="7"/>
  <c r="MV61" i="7" s="1"/>
  <c r="MU58" i="7"/>
  <c r="MV58" i="7" s="1"/>
  <c r="MU46" i="7"/>
  <c r="MU37" i="7"/>
  <c r="MV37" i="7" s="1"/>
  <c r="MU28" i="7"/>
  <c r="MU19" i="7"/>
  <c r="NR71" i="7"/>
  <c r="NR65" i="7"/>
  <c r="NR61" i="7"/>
  <c r="NR58" i="7"/>
  <c r="NR46" i="7"/>
  <c r="NR48" i="7" s="1"/>
  <c r="NR37" i="7"/>
  <c r="NR28" i="7"/>
  <c r="NR29" i="7"/>
  <c r="NR19" i="7"/>
  <c r="NI71" i="7"/>
  <c r="NI65" i="7"/>
  <c r="NI61" i="7"/>
  <c r="NI58" i="7"/>
  <c r="NI46" i="7"/>
  <c r="NI48" i="7"/>
  <c r="NI37" i="7"/>
  <c r="NI28" i="7"/>
  <c r="NI19" i="7"/>
  <c r="NI20" i="7"/>
  <c r="MH71" i="7"/>
  <c r="MH65" i="7"/>
  <c r="MH61" i="7"/>
  <c r="MH58" i="7"/>
  <c r="MH46" i="7"/>
  <c r="MH37" i="7"/>
  <c r="MH28" i="7"/>
  <c r="MH19" i="7"/>
  <c r="LY71" i="7"/>
  <c r="LY65" i="7"/>
  <c r="LY61" i="7"/>
  <c r="LY58" i="7"/>
  <c r="LY46" i="7"/>
  <c r="LY37" i="7"/>
  <c r="LY28" i="7"/>
  <c r="LY29" i="7"/>
  <c r="LY19" i="7"/>
  <c r="LV37" i="7"/>
  <c r="LV28" i="7"/>
  <c r="LV19" i="7"/>
  <c r="LS37" i="7"/>
  <c r="LS28" i="7"/>
  <c r="LS29" i="7"/>
  <c r="LS19" i="7"/>
  <c r="LJ37" i="7"/>
  <c r="LJ28" i="7"/>
  <c r="LJ19" i="7"/>
  <c r="LJ20" i="7"/>
  <c r="LG37" i="7"/>
  <c r="LG28" i="7"/>
  <c r="LG19" i="7"/>
  <c r="LG20" i="7"/>
  <c r="LD37" i="7"/>
  <c r="LD28" i="7"/>
  <c r="LD19" i="7"/>
  <c r="LD20" i="7"/>
  <c r="LA71" i="7"/>
  <c r="LA65" i="7"/>
  <c r="LA61" i="7"/>
  <c r="LA58" i="7"/>
  <c r="LA46" i="7"/>
  <c r="LA37" i="7"/>
  <c r="LA28" i="7"/>
  <c r="LA29" i="7"/>
  <c r="LA19" i="7"/>
  <c r="KX37" i="7"/>
  <c r="KX28" i="7"/>
  <c r="KX19" i="7"/>
  <c r="KI71" i="7"/>
  <c r="KI65" i="7"/>
  <c r="KI61" i="7"/>
  <c r="KI58" i="7"/>
  <c r="KI46" i="7"/>
  <c r="KI37" i="7"/>
  <c r="KI28" i="7"/>
  <c r="KI19" i="7"/>
  <c r="KI20" i="7" s="1"/>
  <c r="KF71" i="7"/>
  <c r="KF65" i="7"/>
  <c r="KF61" i="7"/>
  <c r="KF58" i="7"/>
  <c r="KF46" i="7"/>
  <c r="KF37" i="7"/>
  <c r="KF28" i="7"/>
  <c r="KF19" i="7"/>
  <c r="KF20" i="7" s="1"/>
  <c r="JZ71" i="7"/>
  <c r="JZ65" i="7"/>
  <c r="JZ61" i="7"/>
  <c r="JZ58" i="7"/>
  <c r="JZ46" i="7"/>
  <c r="JZ37" i="7"/>
  <c r="JZ28" i="7"/>
  <c r="JZ29" i="7" s="1"/>
  <c r="JZ19" i="7"/>
  <c r="JZ20" i="7" s="1"/>
  <c r="KC20" i="7" s="1"/>
  <c r="JW71" i="7"/>
  <c r="JW65" i="7"/>
  <c r="JW61" i="7"/>
  <c r="JW58" i="7"/>
  <c r="JW46" i="7"/>
  <c r="JN71" i="7"/>
  <c r="JN65" i="7"/>
  <c r="JN61" i="7"/>
  <c r="JN58" i="7"/>
  <c r="JN46" i="7"/>
  <c r="JN48" i="7"/>
  <c r="JH71" i="7"/>
  <c r="JH65" i="7"/>
  <c r="JH61" i="7"/>
  <c r="JH58" i="7"/>
  <c r="JH46" i="7"/>
  <c r="JH37" i="7"/>
  <c r="JH28" i="7"/>
  <c r="JH19" i="7"/>
  <c r="IY71" i="7"/>
  <c r="IY65" i="7"/>
  <c r="IY61" i="7"/>
  <c r="IY58" i="7"/>
  <c r="IY46" i="7"/>
  <c r="IY37" i="7"/>
  <c r="IY28" i="7"/>
  <c r="IY29" i="7" s="1"/>
  <c r="IY19" i="7"/>
  <c r="IV71" i="7"/>
  <c r="IV65" i="7"/>
  <c r="IV61" i="7"/>
  <c r="IV58" i="7"/>
  <c r="IV46" i="7"/>
  <c r="IP71" i="7"/>
  <c r="IP65" i="7"/>
  <c r="IP61" i="7"/>
  <c r="IP58" i="7"/>
  <c r="IP46" i="7"/>
  <c r="IP48" i="7"/>
  <c r="IM71" i="7"/>
  <c r="IM65" i="7"/>
  <c r="IM61" i="7"/>
  <c r="IM58" i="7"/>
  <c r="IM46" i="7"/>
  <c r="IM48" i="7" s="1"/>
  <c r="IS48" i="7" s="1"/>
  <c r="IM37" i="7"/>
  <c r="IM28" i="7"/>
  <c r="IM19" i="7"/>
  <c r="IM20" i="7"/>
  <c r="IG71" i="7"/>
  <c r="IG65" i="7"/>
  <c r="IG61" i="7"/>
  <c r="IG58" i="7"/>
  <c r="IG46" i="7"/>
  <c r="IG37" i="7"/>
  <c r="IG28" i="7"/>
  <c r="IG29" i="7"/>
  <c r="IG19" i="7"/>
  <c r="IG20" i="7"/>
  <c r="ID71" i="7"/>
  <c r="ID65" i="7"/>
  <c r="ID61" i="7"/>
  <c r="ID58" i="7"/>
  <c r="ID46" i="7"/>
  <c r="ID48" i="7"/>
  <c r="ID37" i="7"/>
  <c r="ID28" i="7"/>
  <c r="ID19" i="7"/>
  <c r="HX71" i="7"/>
  <c r="HX65" i="7"/>
  <c r="HX61" i="7"/>
  <c r="HX58" i="7"/>
  <c r="HX46" i="7"/>
  <c r="HX37" i="7"/>
  <c r="HX28" i="7"/>
  <c r="HX19" i="7"/>
  <c r="HR71" i="7"/>
  <c r="HR65" i="7"/>
  <c r="HR61" i="7"/>
  <c r="HR58" i="7"/>
  <c r="HR46" i="7"/>
  <c r="HR37" i="7"/>
  <c r="HR28" i="7"/>
  <c r="HR19" i="7"/>
  <c r="HR20" i="7" s="1"/>
  <c r="HO71" i="7"/>
  <c r="HO65" i="7"/>
  <c r="HO61" i="7"/>
  <c r="HO58" i="7"/>
  <c r="HO46" i="7"/>
  <c r="HO37" i="7"/>
  <c r="HO28" i="7"/>
  <c r="HO29" i="7" s="1"/>
  <c r="HO19" i="7"/>
  <c r="HL71" i="7"/>
  <c r="HL65" i="7"/>
  <c r="HL61" i="7"/>
  <c r="HL58" i="7"/>
  <c r="HL46" i="7"/>
  <c r="HL37" i="7"/>
  <c r="HL28" i="7"/>
  <c r="HL19" i="7"/>
  <c r="HL20" i="7" s="1"/>
  <c r="HI71" i="7"/>
  <c r="HI65" i="7"/>
  <c r="HI61" i="7"/>
  <c r="HI58" i="7"/>
  <c r="HI46" i="7"/>
  <c r="HI48" i="7"/>
  <c r="HF71" i="7"/>
  <c r="HF65" i="7"/>
  <c r="HF61" i="7"/>
  <c r="HF58" i="7"/>
  <c r="HF46" i="7"/>
  <c r="HF37" i="7"/>
  <c r="HF28" i="7"/>
  <c r="HF29" i="7" s="1"/>
  <c r="HF19" i="7"/>
  <c r="HC71" i="7"/>
  <c r="HC65" i="7"/>
  <c r="HC61" i="7"/>
  <c r="HC58" i="7"/>
  <c r="HC46" i="7"/>
  <c r="HC37" i="7"/>
  <c r="HC28" i="7"/>
  <c r="HC19" i="7"/>
  <c r="HC20" i="7" s="1"/>
  <c r="GW71" i="7"/>
  <c r="GW65" i="7"/>
  <c r="GW61" i="7"/>
  <c r="GW58" i="7"/>
  <c r="GW46" i="7"/>
  <c r="GW48" i="7" s="1"/>
  <c r="GW37" i="7"/>
  <c r="GW28" i="7"/>
  <c r="GW29" i="7"/>
  <c r="GW19" i="7"/>
  <c r="GW20" i="7" s="1"/>
  <c r="GK71" i="7"/>
  <c r="GK65" i="7"/>
  <c r="GK61" i="7"/>
  <c r="GK58" i="7"/>
  <c r="GK46" i="7"/>
  <c r="GK37" i="7"/>
  <c r="GK28" i="7"/>
  <c r="GK19" i="7"/>
  <c r="GE71" i="7"/>
  <c r="GE65" i="7"/>
  <c r="GE61" i="7"/>
  <c r="GE58" i="7"/>
  <c r="GE46" i="7"/>
  <c r="FY71" i="7"/>
  <c r="FY65" i="7"/>
  <c r="FY61" i="7"/>
  <c r="FY58" i="7"/>
  <c r="FY46" i="7"/>
  <c r="FV71" i="7"/>
  <c r="FV65" i="7"/>
  <c r="FV61" i="7"/>
  <c r="FV58" i="7"/>
  <c r="FV46" i="7"/>
  <c r="FV48" i="7" s="1"/>
  <c r="FP71" i="7"/>
  <c r="FP65" i="7"/>
  <c r="FP61" i="7"/>
  <c r="FP58" i="7"/>
  <c r="FP46" i="7"/>
  <c r="FM71" i="7"/>
  <c r="FM65" i="7"/>
  <c r="FM61" i="7"/>
  <c r="FM58" i="7"/>
  <c r="FM46" i="7"/>
  <c r="FD71" i="7"/>
  <c r="FD65" i="7"/>
  <c r="FD61" i="7"/>
  <c r="FD58" i="7"/>
  <c r="FD46" i="7"/>
  <c r="FD48" i="7"/>
  <c r="FA71" i="7"/>
  <c r="FA65" i="7"/>
  <c r="FA61" i="7"/>
  <c r="FA58" i="7"/>
  <c r="FA46" i="7"/>
  <c r="EX71" i="7"/>
  <c r="EX65" i="7"/>
  <c r="EX61" i="7"/>
  <c r="EX58" i="7"/>
  <c r="EX46" i="7"/>
  <c r="EX48" i="7" s="1"/>
  <c r="EU71" i="7"/>
  <c r="EU65" i="7"/>
  <c r="EU61" i="7"/>
  <c r="EU58" i="7"/>
  <c r="EU46" i="7"/>
  <c r="EL71" i="7"/>
  <c r="EL65" i="7"/>
  <c r="EL61" i="7"/>
  <c r="EL58" i="7"/>
  <c r="EL46" i="7"/>
  <c r="EF71" i="7"/>
  <c r="EF65" i="7"/>
  <c r="EF61" i="7"/>
  <c r="EF58" i="7"/>
  <c r="EF46" i="7"/>
  <c r="DZ71" i="7"/>
  <c r="DZ65" i="7"/>
  <c r="DZ61" i="7"/>
  <c r="DZ58" i="7"/>
  <c r="DZ46" i="7"/>
  <c r="DW71" i="7"/>
  <c r="DW65" i="7"/>
  <c r="DW61" i="7"/>
  <c r="DW58" i="7"/>
  <c r="DW46" i="7"/>
  <c r="DQ71" i="7"/>
  <c r="DQ65" i="7"/>
  <c r="DQ61" i="7"/>
  <c r="DQ58" i="7"/>
  <c r="DQ46" i="7"/>
  <c r="DQ48" i="7"/>
  <c r="DQ66" i="7" s="1"/>
  <c r="DK71" i="7"/>
  <c r="DK65" i="7"/>
  <c r="DK61" i="7"/>
  <c r="DK58" i="7"/>
  <c r="DK46" i="7"/>
  <c r="DB71" i="7"/>
  <c r="DB65" i="7"/>
  <c r="DB61" i="7"/>
  <c r="DB58" i="7"/>
  <c r="DB46" i="7"/>
  <c r="DB48" i="7" s="1"/>
  <c r="CY71" i="7"/>
  <c r="CY65" i="7"/>
  <c r="CY61" i="7"/>
  <c r="CY58" i="7"/>
  <c r="CY46" i="7"/>
  <c r="CV71" i="7"/>
  <c r="CV65" i="7"/>
  <c r="CV61" i="7"/>
  <c r="CV58" i="7"/>
  <c r="CV46" i="7"/>
  <c r="CS71" i="7"/>
  <c r="CS65" i="7"/>
  <c r="CS61" i="7"/>
  <c r="CS58" i="7"/>
  <c r="CS46" i="7"/>
  <c r="CS48" i="7"/>
  <c r="CP71" i="7"/>
  <c r="CP65" i="7"/>
  <c r="CP61" i="7"/>
  <c r="CP58" i="7"/>
  <c r="CP46" i="7"/>
  <c r="CJ71" i="7"/>
  <c r="CJ65" i="7"/>
  <c r="CJ61" i="7"/>
  <c r="CJ58" i="7"/>
  <c r="CJ46" i="7"/>
  <c r="CG71" i="7"/>
  <c r="CG65" i="7"/>
  <c r="CG61" i="7"/>
  <c r="CG58" i="7"/>
  <c r="CG46" i="7"/>
  <c r="CG48" i="7"/>
  <c r="CD71" i="7"/>
  <c r="CD65" i="7"/>
  <c r="CD61" i="7"/>
  <c r="CD58" i="7"/>
  <c r="CD46" i="7"/>
  <c r="CA71" i="7"/>
  <c r="CA65" i="7"/>
  <c r="CA61" i="7"/>
  <c r="CA58" i="7"/>
  <c r="CA46" i="7"/>
  <c r="BX71" i="7"/>
  <c r="BX65" i="7"/>
  <c r="BX61" i="7"/>
  <c r="BX58" i="7"/>
  <c r="BX46" i="7"/>
  <c r="BU71" i="7"/>
  <c r="BU65" i="7"/>
  <c r="BU61" i="7"/>
  <c r="BU58" i="7"/>
  <c r="BU46" i="7"/>
  <c r="BR71" i="7"/>
  <c r="BR65" i="7"/>
  <c r="BR61" i="7"/>
  <c r="BR58" i="7"/>
  <c r="BR46" i="7"/>
  <c r="BO71" i="7"/>
  <c r="BO65" i="7"/>
  <c r="BO61" i="7"/>
  <c r="BO58" i="7"/>
  <c r="BO46" i="7"/>
  <c r="KF29" i="7"/>
  <c r="MW28" i="7"/>
  <c r="MW58" i="7"/>
  <c r="MH29" i="7"/>
  <c r="MH20" i="7"/>
  <c r="MW19" i="7"/>
  <c r="MW61" i="7"/>
  <c r="NU32" i="7"/>
  <c r="NV32" i="7"/>
  <c r="NO32" i="7"/>
  <c r="NP32" i="7"/>
  <c r="NF32" i="7"/>
  <c r="NG32" i="7"/>
  <c r="MB32" i="7"/>
  <c r="MC32" i="7"/>
  <c r="LM32" i="7"/>
  <c r="LN32" i="7"/>
  <c r="KC32" i="7"/>
  <c r="KD32" i="7"/>
  <c r="KV32" i="7" s="1"/>
  <c r="JK32" i="7"/>
  <c r="JL32" i="7"/>
  <c r="JB32" i="7"/>
  <c r="JC32" i="7"/>
  <c r="IS32" i="7"/>
  <c r="IT32" i="7"/>
  <c r="IJ32" i="7"/>
  <c r="IK32" i="7"/>
  <c r="IA32" i="7"/>
  <c r="IB32" i="7"/>
  <c r="HU32" i="7"/>
  <c r="HV32" i="7"/>
  <c r="GQ32" i="7"/>
  <c r="GR32" i="7"/>
  <c r="GH32" i="7"/>
  <c r="GI32" i="7"/>
  <c r="GB32" i="7"/>
  <c r="GC32" i="7"/>
  <c r="FJ32" i="7"/>
  <c r="FK32" i="7"/>
  <c r="FJ33" i="7"/>
  <c r="FK33" i="7"/>
  <c r="EO32" i="7"/>
  <c r="EP32" i="7"/>
  <c r="EC32" i="7"/>
  <c r="ED32" i="7"/>
  <c r="EC33" i="7"/>
  <c r="ED33" i="7"/>
  <c r="DE32" i="7"/>
  <c r="DF32" i="7"/>
  <c r="CM32" i="7"/>
  <c r="CN32" i="7"/>
  <c r="AB32" i="7"/>
  <c r="AC32" i="7"/>
  <c r="AI32" i="7" s="1"/>
  <c r="LM11" i="7"/>
  <c r="LN11" i="7"/>
  <c r="LM12" i="7"/>
  <c r="LO12" i="7" s="1"/>
  <c r="LN12" i="7"/>
  <c r="LM13" i="7"/>
  <c r="LN13" i="7"/>
  <c r="LM14" i="7"/>
  <c r="LO14" i="7" s="1"/>
  <c r="LN14" i="7"/>
  <c r="LM15" i="7"/>
  <c r="LO15" i="7" s="1"/>
  <c r="LN15" i="7"/>
  <c r="LM16" i="7"/>
  <c r="LO16" i="7" s="1"/>
  <c r="LN16" i="7"/>
  <c r="LM17" i="7"/>
  <c r="LO17" i="7" s="1"/>
  <c r="LN17" i="7"/>
  <c r="LM18" i="7"/>
  <c r="LO18" i="7" s="1"/>
  <c r="LN18" i="7"/>
  <c r="LM21" i="7"/>
  <c r="LN21" i="7"/>
  <c r="LM22" i="7"/>
  <c r="LO22" i="7" s="1"/>
  <c r="LN22" i="7"/>
  <c r="LM23" i="7"/>
  <c r="LN23" i="7"/>
  <c r="LM24" i="7"/>
  <c r="LO24" i="7" s="1"/>
  <c r="LN24" i="7"/>
  <c r="LM25" i="7"/>
  <c r="LO25" i="7" s="1"/>
  <c r="LN25" i="7"/>
  <c r="LM26" i="7"/>
  <c r="LO26" i="7" s="1"/>
  <c r="LN26" i="7"/>
  <c r="LM27" i="7"/>
  <c r="LO27" i="7" s="1"/>
  <c r="LN27" i="7"/>
  <c r="LM31" i="7"/>
  <c r="LO31" i="7" s="1"/>
  <c r="LN31" i="7"/>
  <c r="LM33" i="7"/>
  <c r="LN33" i="7"/>
  <c r="LM34" i="7"/>
  <c r="LO34" i="7" s="1"/>
  <c r="LN34" i="7"/>
  <c r="LM35" i="7"/>
  <c r="LN35" i="7"/>
  <c r="LM36" i="7"/>
  <c r="LO36" i="7" s="1"/>
  <c r="LN36" i="7"/>
  <c r="LM40" i="7"/>
  <c r="LN40" i="7"/>
  <c r="LM41" i="7"/>
  <c r="LO41" i="7" s="1"/>
  <c r="LN41" i="7"/>
  <c r="LM42" i="7"/>
  <c r="LO42" i="7" s="1"/>
  <c r="LN42" i="7"/>
  <c r="LM43" i="7"/>
  <c r="LO43" i="7" s="1"/>
  <c r="LN43" i="7"/>
  <c r="LM44" i="7"/>
  <c r="LO44" i="7" s="1"/>
  <c r="LN44" i="7"/>
  <c r="LM45" i="7"/>
  <c r="LO45" i="7" s="1"/>
  <c r="LN45" i="7"/>
  <c r="LM47" i="7"/>
  <c r="LO47" i="7" s="1"/>
  <c r="LN47" i="7"/>
  <c r="LM49" i="7"/>
  <c r="LO49" i="7" s="1"/>
  <c r="LN49" i="7"/>
  <c r="LM50" i="7"/>
  <c r="LO50" i="7" s="1"/>
  <c r="LN50" i="7"/>
  <c r="LM51" i="7"/>
  <c r="LO51" i="7" s="1"/>
  <c r="LN51" i="7"/>
  <c r="LM52" i="7"/>
  <c r="LO52" i="7" s="1"/>
  <c r="LN52" i="7"/>
  <c r="LM53" i="7"/>
  <c r="LO53" i="7" s="1"/>
  <c r="LN53" i="7"/>
  <c r="LM54" i="7"/>
  <c r="LO54" i="7" s="1"/>
  <c r="LN54" i="7"/>
  <c r="LM55" i="7"/>
  <c r="LO55" i="7" s="1"/>
  <c r="LN55" i="7"/>
  <c r="LM56" i="7"/>
  <c r="LN56" i="7"/>
  <c r="LM57" i="7"/>
  <c r="LO57" i="7" s="1"/>
  <c r="LN57" i="7"/>
  <c r="LM59" i="7"/>
  <c r="LN59" i="7"/>
  <c r="LM60" i="7"/>
  <c r="LO60" i="7" s="1"/>
  <c r="LN60" i="7"/>
  <c r="LM62" i="7"/>
  <c r="LO62" i="7" s="1"/>
  <c r="LN62" i="7"/>
  <c r="LM63" i="7"/>
  <c r="LN63" i="7"/>
  <c r="LM64" i="7"/>
  <c r="LO64" i="7" s="1"/>
  <c r="LN64" i="7"/>
  <c r="LM67" i="7"/>
  <c r="LO67" i="7" s="1"/>
  <c r="LN67" i="7"/>
  <c r="LN68" i="7"/>
  <c r="LM69" i="7"/>
  <c r="LN69" i="7"/>
  <c r="LM70" i="7"/>
  <c r="LN70" i="7"/>
  <c r="LM73" i="7"/>
  <c r="LN73" i="7"/>
  <c r="LM74" i="7"/>
  <c r="LN74" i="7"/>
  <c r="LN10" i="7"/>
  <c r="LM10" i="7"/>
  <c r="LO10" i="7" s="1"/>
  <c r="NO11" i="7"/>
  <c r="NP11" i="7"/>
  <c r="NO12" i="7"/>
  <c r="NP12" i="7"/>
  <c r="NO13" i="7"/>
  <c r="NP13" i="7"/>
  <c r="NO14" i="7"/>
  <c r="NP14" i="7"/>
  <c r="NO15" i="7"/>
  <c r="NP15" i="7"/>
  <c r="NO16" i="7"/>
  <c r="NP16" i="7"/>
  <c r="NO17" i="7"/>
  <c r="NP17" i="7"/>
  <c r="NO18" i="7"/>
  <c r="NP18" i="7"/>
  <c r="NO21" i="7"/>
  <c r="NP21" i="7"/>
  <c r="NQ21" i="7" s="1"/>
  <c r="NO22" i="7"/>
  <c r="NP22" i="7"/>
  <c r="NO23" i="7"/>
  <c r="NP23" i="7"/>
  <c r="NO24" i="7"/>
  <c r="NP24" i="7"/>
  <c r="NO25" i="7"/>
  <c r="NP25" i="7"/>
  <c r="NO26" i="7"/>
  <c r="NP26" i="7"/>
  <c r="NO27" i="7"/>
  <c r="NP27" i="7"/>
  <c r="NO31" i="7"/>
  <c r="NP31" i="7"/>
  <c r="NO33" i="7"/>
  <c r="NP33" i="7"/>
  <c r="NO34" i="7"/>
  <c r="NP34" i="7"/>
  <c r="NO35" i="7"/>
  <c r="NP35" i="7"/>
  <c r="NO36" i="7"/>
  <c r="NP36" i="7"/>
  <c r="NO40" i="7"/>
  <c r="NP40" i="7"/>
  <c r="NO41" i="7"/>
  <c r="NP41" i="7"/>
  <c r="NO42" i="7"/>
  <c r="NP42" i="7"/>
  <c r="NO43" i="7"/>
  <c r="NP43" i="7"/>
  <c r="NO44" i="7"/>
  <c r="NP44" i="7"/>
  <c r="NO45" i="7"/>
  <c r="NP45" i="7"/>
  <c r="NO47" i="7"/>
  <c r="NP47" i="7"/>
  <c r="NO49" i="7"/>
  <c r="NP49" i="7"/>
  <c r="NO50" i="7"/>
  <c r="NP50" i="7"/>
  <c r="NO51" i="7"/>
  <c r="NP51" i="7"/>
  <c r="NO52" i="7"/>
  <c r="NP52" i="7"/>
  <c r="NO53" i="7"/>
  <c r="NP53" i="7"/>
  <c r="NO54" i="7"/>
  <c r="NP54" i="7"/>
  <c r="NO55" i="7"/>
  <c r="NP55" i="7"/>
  <c r="NO56" i="7"/>
  <c r="NP56" i="7"/>
  <c r="NO57" i="7"/>
  <c r="NP57" i="7"/>
  <c r="NO59" i="7"/>
  <c r="NP59" i="7"/>
  <c r="NO60" i="7"/>
  <c r="NP60" i="7"/>
  <c r="NO62" i="7"/>
  <c r="NP62" i="7"/>
  <c r="NO63" i="7"/>
  <c r="NP63" i="7"/>
  <c r="NO64" i="7"/>
  <c r="NP64" i="7"/>
  <c r="NO67" i="7"/>
  <c r="NP67" i="7"/>
  <c r="NO68" i="7"/>
  <c r="NP68" i="7"/>
  <c r="NO69" i="7"/>
  <c r="NP69" i="7"/>
  <c r="NO70" i="7"/>
  <c r="NP70" i="7"/>
  <c r="NO73" i="7"/>
  <c r="NP73" i="7"/>
  <c r="NO74" i="7"/>
  <c r="NP74" i="7"/>
  <c r="NP10" i="7"/>
  <c r="NO10" i="7"/>
  <c r="NQ10" i="7" s="1"/>
  <c r="NU11" i="7"/>
  <c r="NV11" i="7"/>
  <c r="NU12" i="7"/>
  <c r="NV12" i="7"/>
  <c r="NU13" i="7"/>
  <c r="NV13" i="7"/>
  <c r="NU14" i="7"/>
  <c r="NV14" i="7"/>
  <c r="NU15" i="7"/>
  <c r="NV15" i="7"/>
  <c r="NU16" i="7"/>
  <c r="NV16" i="7"/>
  <c r="NU17" i="7"/>
  <c r="NV17" i="7"/>
  <c r="NU18" i="7"/>
  <c r="NV18" i="7"/>
  <c r="NU21" i="7"/>
  <c r="NV21" i="7"/>
  <c r="NU22" i="7"/>
  <c r="NV22" i="7"/>
  <c r="NU23" i="7"/>
  <c r="NV23" i="7"/>
  <c r="NU24" i="7"/>
  <c r="NV24" i="7"/>
  <c r="NU25" i="7"/>
  <c r="NV25" i="7"/>
  <c r="NU26" i="7"/>
  <c r="NV26" i="7"/>
  <c r="NU27" i="7"/>
  <c r="NV27" i="7"/>
  <c r="NU31" i="7"/>
  <c r="NV31" i="7"/>
  <c r="NU33" i="7"/>
  <c r="NV33" i="7"/>
  <c r="NU34" i="7"/>
  <c r="NV34" i="7"/>
  <c r="NU35" i="7"/>
  <c r="NV35" i="7"/>
  <c r="NU36" i="7"/>
  <c r="NV36" i="7"/>
  <c r="NU40" i="7"/>
  <c r="NV40" i="7"/>
  <c r="NU41" i="7"/>
  <c r="NV41" i="7"/>
  <c r="NU42" i="7"/>
  <c r="NV42" i="7"/>
  <c r="NU43" i="7"/>
  <c r="NV43" i="7"/>
  <c r="NU44" i="7"/>
  <c r="NV44" i="7"/>
  <c r="NW44" i="7" s="1"/>
  <c r="NU45" i="7"/>
  <c r="NV45" i="7"/>
  <c r="NU47" i="7"/>
  <c r="NV47" i="7"/>
  <c r="NU49" i="7"/>
  <c r="NV49" i="7"/>
  <c r="NU50" i="7"/>
  <c r="NV50" i="7"/>
  <c r="NU51" i="7"/>
  <c r="NV51" i="7"/>
  <c r="NU52" i="7"/>
  <c r="NV52" i="7"/>
  <c r="NU53" i="7"/>
  <c r="NV53" i="7"/>
  <c r="NU54" i="7"/>
  <c r="NV54" i="7"/>
  <c r="NU55" i="7"/>
  <c r="NV55" i="7"/>
  <c r="NU56" i="7"/>
  <c r="NV56" i="7"/>
  <c r="NU57" i="7"/>
  <c r="NV57" i="7"/>
  <c r="NU59" i="7"/>
  <c r="NV59" i="7"/>
  <c r="NU60" i="7"/>
  <c r="NV60" i="7"/>
  <c r="NU62" i="7"/>
  <c r="NV62" i="7"/>
  <c r="NU63" i="7"/>
  <c r="NV63" i="7"/>
  <c r="NU64" i="7"/>
  <c r="NV64" i="7"/>
  <c r="NU67" i="7"/>
  <c r="NV67" i="7"/>
  <c r="NU68" i="7"/>
  <c r="NV68" i="7"/>
  <c r="NU69" i="7"/>
  <c r="NV69" i="7"/>
  <c r="NU70" i="7"/>
  <c r="NV70" i="7"/>
  <c r="NU73" i="7"/>
  <c r="NV73" i="7"/>
  <c r="NU74" i="7"/>
  <c r="NV74" i="7"/>
  <c r="NV10" i="7"/>
  <c r="NU10" i="7"/>
  <c r="NW10" i="7" s="1"/>
  <c r="NS71" i="7"/>
  <c r="NV71" i="7" s="1"/>
  <c r="NU71" i="7"/>
  <c r="NS65" i="7"/>
  <c r="NV65" i="7" s="1"/>
  <c r="NU65" i="7"/>
  <c r="NW65" i="7" s="1"/>
  <c r="NS61" i="7"/>
  <c r="NV61" i="7" s="1"/>
  <c r="NU61" i="7"/>
  <c r="NS58" i="7"/>
  <c r="NV58" i="7"/>
  <c r="NS46" i="7"/>
  <c r="NS37" i="7"/>
  <c r="NV37" i="7"/>
  <c r="NU37" i="7"/>
  <c r="NS28" i="7"/>
  <c r="NV28" i="7" s="1"/>
  <c r="NS19" i="7"/>
  <c r="NS29" i="7"/>
  <c r="NV29" i="7" s="1"/>
  <c r="NU19" i="7"/>
  <c r="NU28" i="7"/>
  <c r="NW28" i="7" s="1"/>
  <c r="NU46" i="7"/>
  <c r="NS48" i="7"/>
  <c r="NT48" i="7" s="1"/>
  <c r="JB11" i="7"/>
  <c r="JC11" i="7"/>
  <c r="JB12" i="7"/>
  <c r="JC12" i="7"/>
  <c r="JB13" i="7"/>
  <c r="JC13" i="7"/>
  <c r="JB14" i="7"/>
  <c r="JC14" i="7"/>
  <c r="JB15" i="7"/>
  <c r="JC15" i="7"/>
  <c r="JB16" i="7"/>
  <c r="JC16" i="7"/>
  <c r="JB17" i="7"/>
  <c r="JC17" i="7"/>
  <c r="JB18" i="7"/>
  <c r="JC18" i="7"/>
  <c r="JB21" i="7"/>
  <c r="JC21" i="7"/>
  <c r="JB22" i="7"/>
  <c r="JC22" i="7"/>
  <c r="JB23" i="7"/>
  <c r="JC23" i="7"/>
  <c r="JB24" i="7"/>
  <c r="JC24" i="7"/>
  <c r="JB25" i="7"/>
  <c r="JC25" i="7"/>
  <c r="JB26" i="7"/>
  <c r="JC26" i="7"/>
  <c r="JB27" i="7"/>
  <c r="JC27" i="7"/>
  <c r="JB31" i="7"/>
  <c r="JC31" i="7"/>
  <c r="JB33" i="7"/>
  <c r="JC33" i="7"/>
  <c r="JB34" i="7"/>
  <c r="JC34" i="7"/>
  <c r="JB35" i="7"/>
  <c r="JC35" i="7"/>
  <c r="JB36" i="7"/>
  <c r="JC36" i="7"/>
  <c r="JB39" i="7"/>
  <c r="JC39" i="7"/>
  <c r="JB40" i="7"/>
  <c r="JC40" i="7"/>
  <c r="JB41" i="7"/>
  <c r="JC41" i="7"/>
  <c r="JB42" i="7"/>
  <c r="JC42" i="7"/>
  <c r="JB43" i="7"/>
  <c r="JC43" i="7"/>
  <c r="JB44" i="7"/>
  <c r="JC44" i="7"/>
  <c r="JB45" i="7"/>
  <c r="JC45" i="7"/>
  <c r="JB47" i="7"/>
  <c r="JC47" i="7"/>
  <c r="JB49" i="7"/>
  <c r="JC49" i="7"/>
  <c r="JB50" i="7"/>
  <c r="JC50" i="7"/>
  <c r="JB51" i="7"/>
  <c r="JC51" i="7"/>
  <c r="JB52" i="7"/>
  <c r="JC52" i="7"/>
  <c r="JB53" i="7"/>
  <c r="JC53" i="7"/>
  <c r="JB54" i="7"/>
  <c r="JC54" i="7"/>
  <c r="JB55" i="7"/>
  <c r="JC55" i="7"/>
  <c r="JB56" i="7"/>
  <c r="JC56" i="7"/>
  <c r="JB57" i="7"/>
  <c r="JC57" i="7"/>
  <c r="JB59" i="7"/>
  <c r="JC59" i="7"/>
  <c r="JB60" i="7"/>
  <c r="JC60" i="7"/>
  <c r="JB62" i="7"/>
  <c r="JC62" i="7"/>
  <c r="JB63" i="7"/>
  <c r="JC63" i="7"/>
  <c r="JB64" i="7"/>
  <c r="JC64" i="7"/>
  <c r="JB67" i="7"/>
  <c r="JC67" i="7"/>
  <c r="JB68" i="7"/>
  <c r="JC68" i="7"/>
  <c r="JB69" i="7"/>
  <c r="JC69" i="7"/>
  <c r="JB70" i="7"/>
  <c r="JC70" i="7"/>
  <c r="JB73" i="7"/>
  <c r="JC73" i="7"/>
  <c r="JB74" i="7"/>
  <c r="JC74" i="7"/>
  <c r="JC10" i="7"/>
  <c r="JB10" i="7"/>
  <c r="IA11" i="7"/>
  <c r="IB11" i="7"/>
  <c r="IA12" i="7"/>
  <c r="IB12" i="7"/>
  <c r="IA13" i="7"/>
  <c r="IB13" i="7"/>
  <c r="IA14" i="7"/>
  <c r="IB14" i="7"/>
  <c r="IA15" i="7"/>
  <c r="IB15" i="7"/>
  <c r="IA16" i="7"/>
  <c r="IB16" i="7"/>
  <c r="IA17" i="7"/>
  <c r="IB17" i="7"/>
  <c r="IA18" i="7"/>
  <c r="IB18" i="7"/>
  <c r="IA21" i="7"/>
  <c r="IB21" i="7"/>
  <c r="IA22" i="7"/>
  <c r="IB22" i="7"/>
  <c r="IA23" i="7"/>
  <c r="IB23" i="7"/>
  <c r="IA24" i="7"/>
  <c r="IB24" i="7"/>
  <c r="IA25" i="7"/>
  <c r="IC25" i="7" s="1"/>
  <c r="IB25" i="7"/>
  <c r="IA26" i="7"/>
  <c r="IB26" i="7"/>
  <c r="IA27" i="7"/>
  <c r="IC27" i="7" s="1"/>
  <c r="IB27" i="7"/>
  <c r="IA31" i="7"/>
  <c r="IB31" i="7"/>
  <c r="IA33" i="7"/>
  <c r="IC33" i="7" s="1"/>
  <c r="IB33" i="7"/>
  <c r="IA34" i="7"/>
  <c r="IB34" i="7"/>
  <c r="IA35" i="7"/>
  <c r="IB35" i="7"/>
  <c r="IA36" i="7"/>
  <c r="IB36" i="7"/>
  <c r="IA40" i="7"/>
  <c r="IC40" i="7" s="1"/>
  <c r="IB40" i="7"/>
  <c r="IA41" i="7"/>
  <c r="IB41" i="7"/>
  <c r="IA42" i="7"/>
  <c r="IC42" i="7" s="1"/>
  <c r="IB42" i="7"/>
  <c r="IA43" i="7"/>
  <c r="IB43" i="7"/>
  <c r="IA44" i="7"/>
  <c r="IC44" i="7" s="1"/>
  <c r="IB44" i="7"/>
  <c r="IA45" i="7"/>
  <c r="IB45" i="7"/>
  <c r="IA47" i="7"/>
  <c r="IC47" i="7" s="1"/>
  <c r="IB47" i="7"/>
  <c r="IA49" i="7"/>
  <c r="IB49" i="7"/>
  <c r="IA50" i="7"/>
  <c r="IC50" i="7" s="1"/>
  <c r="IB50" i="7"/>
  <c r="IA51" i="7"/>
  <c r="IB51" i="7"/>
  <c r="IA52" i="7"/>
  <c r="IC52" i="7" s="1"/>
  <c r="IB52" i="7"/>
  <c r="IA53" i="7"/>
  <c r="IB53" i="7"/>
  <c r="IA54" i="7"/>
  <c r="IC54" i="7" s="1"/>
  <c r="IB54" i="7"/>
  <c r="IA55" i="7"/>
  <c r="IB55" i="7"/>
  <c r="IA56" i="7"/>
  <c r="IC56" i="7" s="1"/>
  <c r="IB56" i="7"/>
  <c r="IA57" i="7"/>
  <c r="IB57" i="7"/>
  <c r="IA59" i="7"/>
  <c r="IC59" i="7" s="1"/>
  <c r="IB59" i="7"/>
  <c r="IA60" i="7"/>
  <c r="IB60" i="7"/>
  <c r="IA62" i="7"/>
  <c r="IC62" i="7" s="1"/>
  <c r="IB62" i="7"/>
  <c r="IA63" i="7"/>
  <c r="IB63" i="7"/>
  <c r="IA64" i="7"/>
  <c r="IC64" i="7" s="1"/>
  <c r="IB64" i="7"/>
  <c r="IA67" i="7"/>
  <c r="IB67" i="7"/>
  <c r="IA68" i="7"/>
  <c r="IC68" i="7" s="1"/>
  <c r="IB68" i="7"/>
  <c r="IA69" i="7"/>
  <c r="IB69" i="7"/>
  <c r="IA70" i="7"/>
  <c r="IC70" i="7" s="1"/>
  <c r="IB70" i="7"/>
  <c r="IA73" i="7"/>
  <c r="IB73" i="7"/>
  <c r="IA74" i="7"/>
  <c r="IB74" i="7"/>
  <c r="IB10" i="7"/>
  <c r="IA10" i="7"/>
  <c r="IC10" i="7" s="1"/>
  <c r="EO11" i="7"/>
  <c r="EO12" i="7"/>
  <c r="EP12" i="7"/>
  <c r="EO13" i="7"/>
  <c r="EP13" i="7"/>
  <c r="EO14" i="7"/>
  <c r="EP14" i="7"/>
  <c r="EO15" i="7"/>
  <c r="EP15" i="7"/>
  <c r="EO16" i="7"/>
  <c r="EP16" i="7"/>
  <c r="EO17" i="7"/>
  <c r="EP17" i="7"/>
  <c r="EO18" i="7"/>
  <c r="EP18" i="7"/>
  <c r="EO21" i="7"/>
  <c r="EP21" i="7"/>
  <c r="EO22" i="7"/>
  <c r="EP22" i="7"/>
  <c r="EO23" i="7"/>
  <c r="EP23" i="7"/>
  <c r="EO24" i="7"/>
  <c r="EP24" i="7"/>
  <c r="EO25" i="7"/>
  <c r="EP25" i="7"/>
  <c r="EO26" i="7"/>
  <c r="EP26" i="7"/>
  <c r="EO27" i="7"/>
  <c r="EQ27" i="7" s="1"/>
  <c r="EP27" i="7"/>
  <c r="EO31" i="7"/>
  <c r="EP31" i="7"/>
  <c r="EO33" i="7"/>
  <c r="EQ33" i="7" s="1"/>
  <c r="EP33" i="7"/>
  <c r="EO34" i="7"/>
  <c r="EP34" i="7"/>
  <c r="EQ34" i="7" s="1"/>
  <c r="EO35" i="7"/>
  <c r="EQ35" i="7" s="1"/>
  <c r="EP35" i="7"/>
  <c r="EO36" i="7"/>
  <c r="EP36" i="7"/>
  <c r="EO40" i="7"/>
  <c r="EP40" i="7"/>
  <c r="EO41" i="7"/>
  <c r="EP41" i="7"/>
  <c r="EO42" i="7"/>
  <c r="EQ42" i="7" s="1"/>
  <c r="EP42" i="7"/>
  <c r="EO43" i="7"/>
  <c r="EP43" i="7"/>
  <c r="EO44" i="7"/>
  <c r="EQ44" i="7" s="1"/>
  <c r="EP44" i="7"/>
  <c r="EO45" i="7"/>
  <c r="EP45" i="7"/>
  <c r="EO47" i="7"/>
  <c r="EP47" i="7"/>
  <c r="EO49" i="7"/>
  <c r="EP49" i="7"/>
  <c r="EO50" i="7"/>
  <c r="EQ50" i="7" s="1"/>
  <c r="EP50" i="7"/>
  <c r="EO51" i="7"/>
  <c r="EP51" i="7"/>
  <c r="EQ51" i="7" s="1"/>
  <c r="EO52" i="7"/>
  <c r="EP52" i="7"/>
  <c r="EO53" i="7"/>
  <c r="EP53" i="7"/>
  <c r="EQ53" i="7" s="1"/>
  <c r="EO54" i="7"/>
  <c r="EP54" i="7"/>
  <c r="EO55" i="7"/>
  <c r="EP55" i="7"/>
  <c r="EQ55" i="7" s="1"/>
  <c r="EO56" i="7"/>
  <c r="EP56" i="7"/>
  <c r="EO57" i="7"/>
  <c r="EP57" i="7"/>
  <c r="EO59" i="7"/>
  <c r="EQ59" i="7" s="1"/>
  <c r="EP59" i="7"/>
  <c r="EO60" i="7"/>
  <c r="EP60" i="7"/>
  <c r="EO62" i="7"/>
  <c r="EQ62" i="7" s="1"/>
  <c r="EP62" i="7"/>
  <c r="EO63" i="7"/>
  <c r="EP63" i="7"/>
  <c r="EO64" i="7"/>
  <c r="EQ64" i="7" s="1"/>
  <c r="EP64" i="7"/>
  <c r="EO67" i="7"/>
  <c r="EP67" i="7"/>
  <c r="EO68" i="7"/>
  <c r="EQ68" i="7" s="1"/>
  <c r="EP68" i="7"/>
  <c r="EO69" i="7"/>
  <c r="EP69" i="7"/>
  <c r="EO70" i="7"/>
  <c r="EP70" i="7"/>
  <c r="EO73" i="7"/>
  <c r="EP73" i="7"/>
  <c r="EO74" i="7"/>
  <c r="EP74" i="7"/>
  <c r="JK67" i="7"/>
  <c r="JQ67" i="7" s="1"/>
  <c r="JL67" i="7"/>
  <c r="JI71" i="7"/>
  <c r="JJ71" i="7" s="1"/>
  <c r="NG62" i="7"/>
  <c r="NG64" i="7"/>
  <c r="NF11" i="7"/>
  <c r="NG11" i="7"/>
  <c r="NF12" i="7"/>
  <c r="NX12" i="7" s="1"/>
  <c r="NG12" i="7"/>
  <c r="NF13" i="7"/>
  <c r="NG13" i="7"/>
  <c r="NY13" i="7" s="1"/>
  <c r="NF14" i="7"/>
  <c r="NG14" i="7"/>
  <c r="NF15" i="7"/>
  <c r="NG15" i="7"/>
  <c r="NF16" i="7"/>
  <c r="NG16" i="7"/>
  <c r="NF17" i="7"/>
  <c r="NG17" i="7"/>
  <c r="NF18" i="7"/>
  <c r="NG18" i="7"/>
  <c r="NF21" i="7"/>
  <c r="NG21" i="7"/>
  <c r="NF22" i="7"/>
  <c r="NG22" i="7"/>
  <c r="NY22" i="7" s="1"/>
  <c r="NF23" i="7"/>
  <c r="NG23" i="7"/>
  <c r="NY23" i="7" s="1"/>
  <c r="NF24" i="7"/>
  <c r="NG24" i="7"/>
  <c r="NY24" i="7" s="1"/>
  <c r="NF25" i="7"/>
  <c r="NG25" i="7"/>
  <c r="NF26" i="7"/>
  <c r="NG26" i="7"/>
  <c r="NY26" i="7" s="1"/>
  <c r="NF27" i="7"/>
  <c r="NG27" i="7"/>
  <c r="NF31" i="7"/>
  <c r="NG31" i="7"/>
  <c r="NY31" i="7" s="1"/>
  <c r="NF33" i="7"/>
  <c r="NG33" i="7"/>
  <c r="NY33" i="7" s="1"/>
  <c r="NF34" i="7"/>
  <c r="NG34" i="7"/>
  <c r="NF35" i="7"/>
  <c r="NG35" i="7"/>
  <c r="NF36" i="7"/>
  <c r="NG36" i="7"/>
  <c r="NF39" i="7"/>
  <c r="NG39" i="7"/>
  <c r="NF40" i="7"/>
  <c r="NG40" i="7"/>
  <c r="NF41" i="7"/>
  <c r="NX41" i="7" s="1"/>
  <c r="NG41" i="7"/>
  <c r="NF42" i="7"/>
  <c r="NG42" i="7"/>
  <c r="NY42" i="7" s="1"/>
  <c r="NF43" i="7"/>
  <c r="NG43" i="7"/>
  <c r="NF44" i="7"/>
  <c r="NG44" i="7"/>
  <c r="NF45" i="7"/>
  <c r="NG45" i="7"/>
  <c r="NF47" i="7"/>
  <c r="NG47" i="7"/>
  <c r="NF49" i="7"/>
  <c r="NG49" i="7"/>
  <c r="NF50" i="7"/>
  <c r="NG50" i="7"/>
  <c r="NF51" i="7"/>
  <c r="NG51" i="7"/>
  <c r="NF52" i="7"/>
  <c r="NG52" i="7"/>
  <c r="NF53" i="7"/>
  <c r="NG53" i="7"/>
  <c r="NF54" i="7"/>
  <c r="NG54" i="7"/>
  <c r="NF55" i="7"/>
  <c r="NG55" i="7"/>
  <c r="NF56" i="7"/>
  <c r="NG56" i="7"/>
  <c r="NY56" i="7" s="1"/>
  <c r="NF57" i="7"/>
  <c r="NG57" i="7"/>
  <c r="NF59" i="7"/>
  <c r="NG59" i="7"/>
  <c r="NF60" i="7"/>
  <c r="NG60" i="7"/>
  <c r="NF62" i="7"/>
  <c r="NH62" i="7" s="1"/>
  <c r="NF63" i="7"/>
  <c r="NX63" i="7" s="1"/>
  <c r="NG63" i="7"/>
  <c r="NF64" i="7"/>
  <c r="NF68" i="7"/>
  <c r="NG68" i="7"/>
  <c r="NF69" i="7"/>
  <c r="NG69" i="7"/>
  <c r="NF70" i="7"/>
  <c r="NG70" i="7"/>
  <c r="NF73" i="7"/>
  <c r="NG73" i="7"/>
  <c r="NF74" i="7"/>
  <c r="NG74" i="7"/>
  <c r="NG10" i="7"/>
  <c r="NY10" i="7" s="1"/>
  <c r="NF10" i="7"/>
  <c r="ND71" i="7"/>
  <c r="NE71" i="7" s="1"/>
  <c r="ND65" i="7"/>
  <c r="NE65" i="7" s="1"/>
  <c r="ND61" i="7"/>
  <c r="NE61" i="7" s="1"/>
  <c r="ND58" i="7"/>
  <c r="NE58" i="7" s="1"/>
  <c r="ND46" i="7"/>
  <c r="NE46" i="7" s="1"/>
  <c r="ND37" i="7"/>
  <c r="NE37" i="7" s="1"/>
  <c r="ND28" i="7"/>
  <c r="ND19" i="7"/>
  <c r="NE19" i="7" s="1"/>
  <c r="NM71" i="7"/>
  <c r="NN71" i="7" s="1"/>
  <c r="NM65" i="7"/>
  <c r="NN65" i="7" s="1"/>
  <c r="NM61" i="7"/>
  <c r="NM58" i="7"/>
  <c r="NN58" i="7" s="1"/>
  <c r="NM46" i="7"/>
  <c r="NM37" i="7"/>
  <c r="NN37" i="7" s="1"/>
  <c r="NM28" i="7"/>
  <c r="NN28" i="7" s="1"/>
  <c r="NM19" i="7"/>
  <c r="NY50" i="7"/>
  <c r="MR71" i="7"/>
  <c r="MS71" i="7" s="1"/>
  <c r="MR65" i="7"/>
  <c r="MS65" i="7" s="1"/>
  <c r="MR61" i="7"/>
  <c r="MS61" i="7" s="1"/>
  <c r="MR58" i="7"/>
  <c r="MS58" i="7" s="1"/>
  <c r="MR46" i="7"/>
  <c r="MS46" i="7" s="1"/>
  <c r="MR37" i="7"/>
  <c r="MS37" i="7" s="1"/>
  <c r="MR28" i="7"/>
  <c r="MS28" i="7" s="1"/>
  <c r="MR29" i="7"/>
  <c r="MR19" i="7"/>
  <c r="MO71" i="7"/>
  <c r="MP71" i="7" s="1"/>
  <c r="MO65" i="7"/>
  <c r="MP65" i="7" s="1"/>
  <c r="MO61" i="7"/>
  <c r="MP61" i="7" s="1"/>
  <c r="MO58" i="7"/>
  <c r="MP58" i="7" s="1"/>
  <c r="MO46" i="7"/>
  <c r="MO37" i="7"/>
  <c r="MP37" i="7" s="1"/>
  <c r="MO28" i="7"/>
  <c r="MO19" i="7"/>
  <c r="ML71" i="7"/>
  <c r="MM71" i="7" s="1"/>
  <c r="ML65" i="7"/>
  <c r="MM65" i="7" s="1"/>
  <c r="ML61" i="7"/>
  <c r="MM61" i="7" s="1"/>
  <c r="ML58" i="7"/>
  <c r="MM58" i="7" s="1"/>
  <c r="ML46" i="7"/>
  <c r="ML37" i="7"/>
  <c r="MM37" i="7" s="1"/>
  <c r="ML28" i="7"/>
  <c r="ML19" i="7"/>
  <c r="MI71" i="7"/>
  <c r="MX71" i="7" s="1"/>
  <c r="MI65" i="7"/>
  <c r="MI61" i="7"/>
  <c r="MI58" i="7"/>
  <c r="MI46" i="7"/>
  <c r="MI48" i="7" s="1"/>
  <c r="MI37" i="7"/>
  <c r="MI28" i="7"/>
  <c r="MI29" i="7" s="1"/>
  <c r="MI19" i="7"/>
  <c r="MI20" i="7"/>
  <c r="CM11" i="7"/>
  <c r="CN11" i="7"/>
  <c r="CN12" i="7"/>
  <c r="CM13" i="7"/>
  <c r="CN13" i="7"/>
  <c r="CO13" i="7" s="1"/>
  <c r="CM14" i="7"/>
  <c r="CN14" i="7"/>
  <c r="CM15" i="7"/>
  <c r="CN15" i="7"/>
  <c r="CM16" i="7"/>
  <c r="CN16" i="7"/>
  <c r="CM17" i="7"/>
  <c r="CN17" i="7"/>
  <c r="CM18" i="7"/>
  <c r="CN18" i="7"/>
  <c r="CM21" i="7"/>
  <c r="CN21" i="7"/>
  <c r="CM22" i="7"/>
  <c r="CN22" i="7"/>
  <c r="CM23" i="7"/>
  <c r="CN23" i="7"/>
  <c r="CM24" i="7"/>
  <c r="CN24" i="7"/>
  <c r="CM25" i="7"/>
  <c r="CN25" i="7"/>
  <c r="CM26" i="7"/>
  <c r="CN26" i="7"/>
  <c r="CM27" i="7"/>
  <c r="CN27" i="7"/>
  <c r="CM31" i="7"/>
  <c r="CN31" i="7"/>
  <c r="CM33" i="7"/>
  <c r="CN33" i="7"/>
  <c r="CM34" i="7"/>
  <c r="CN34" i="7"/>
  <c r="CM35" i="7"/>
  <c r="CN35" i="7"/>
  <c r="CM36" i="7"/>
  <c r="CN36" i="7"/>
  <c r="CM40" i="7"/>
  <c r="CN40" i="7"/>
  <c r="CM41" i="7"/>
  <c r="CN41" i="7"/>
  <c r="CM42" i="7"/>
  <c r="CN42" i="7"/>
  <c r="CM43" i="7"/>
  <c r="CN43" i="7"/>
  <c r="CM44" i="7"/>
  <c r="CN44" i="7"/>
  <c r="CM45" i="7"/>
  <c r="CN45" i="7"/>
  <c r="CM47" i="7"/>
  <c r="CN47" i="7"/>
  <c r="CM49" i="7"/>
  <c r="CN49" i="7"/>
  <c r="CM50" i="7"/>
  <c r="CN50" i="7"/>
  <c r="CM51" i="7"/>
  <c r="CN51" i="7"/>
  <c r="CM52" i="7"/>
  <c r="CN52" i="7"/>
  <c r="CM53" i="7"/>
  <c r="CN53" i="7"/>
  <c r="CM54" i="7"/>
  <c r="CN54" i="7"/>
  <c r="CM55" i="7"/>
  <c r="CN55" i="7"/>
  <c r="CM56" i="7"/>
  <c r="CN56" i="7"/>
  <c r="CM57" i="7"/>
  <c r="CN57" i="7"/>
  <c r="CM59" i="7"/>
  <c r="CN59" i="7"/>
  <c r="CM60" i="7"/>
  <c r="CN60" i="7"/>
  <c r="CM62" i="7"/>
  <c r="CN62" i="7"/>
  <c r="CM63" i="7"/>
  <c r="CN63" i="7"/>
  <c r="CM64" i="7"/>
  <c r="CN64" i="7"/>
  <c r="CM68" i="7"/>
  <c r="CN68" i="7"/>
  <c r="CM69" i="7"/>
  <c r="CN69" i="7"/>
  <c r="CM70" i="7"/>
  <c r="CN70" i="7"/>
  <c r="CM73" i="7"/>
  <c r="CN73" i="7"/>
  <c r="CM74" i="7"/>
  <c r="CN74" i="7"/>
  <c r="CN10" i="7"/>
  <c r="CM10" i="7"/>
  <c r="CK71" i="7"/>
  <c r="CK65" i="7"/>
  <c r="CK61" i="7"/>
  <c r="CK58" i="7"/>
  <c r="CK46" i="7"/>
  <c r="CK48" i="7" s="1"/>
  <c r="CK37" i="7"/>
  <c r="CL37" i="7" s="1"/>
  <c r="CK28" i="7"/>
  <c r="CL28" i="7" s="1"/>
  <c r="CK29" i="7"/>
  <c r="CL29" i="7" s="1"/>
  <c r="CK19" i="7"/>
  <c r="NO71" i="7"/>
  <c r="NO65" i="7"/>
  <c r="NO58" i="7"/>
  <c r="NF65" i="7"/>
  <c r="NF61" i="7"/>
  <c r="NF58" i="7"/>
  <c r="NF37" i="7"/>
  <c r="LM61" i="7"/>
  <c r="LM58" i="7"/>
  <c r="KO37" i="7"/>
  <c r="KO28" i="7"/>
  <c r="KO29" i="7" s="1"/>
  <c r="KL37" i="7"/>
  <c r="KL28" i="7"/>
  <c r="KL19" i="7"/>
  <c r="JT37" i="7"/>
  <c r="JT28" i="7"/>
  <c r="JT29" i="7" s="1"/>
  <c r="JT19" i="7"/>
  <c r="JT20" i="7" s="1"/>
  <c r="IA37" i="7"/>
  <c r="GH36" i="7"/>
  <c r="GH35" i="7"/>
  <c r="GH34" i="7"/>
  <c r="GH33" i="7"/>
  <c r="GH31" i="7"/>
  <c r="GH27" i="7"/>
  <c r="GH26" i="7"/>
  <c r="GH25" i="7"/>
  <c r="GH24" i="7"/>
  <c r="GH23" i="7"/>
  <c r="GH22" i="7"/>
  <c r="GH21" i="7"/>
  <c r="GH18" i="7"/>
  <c r="GH17" i="7"/>
  <c r="GH16" i="7"/>
  <c r="GH15" i="7"/>
  <c r="GH14" i="7"/>
  <c r="GH13" i="7"/>
  <c r="GH12" i="7"/>
  <c r="GH11" i="7"/>
  <c r="GH37" i="7"/>
  <c r="GH20" i="7"/>
  <c r="KL20" i="7"/>
  <c r="KO19" i="7"/>
  <c r="KR18" i="7"/>
  <c r="LM68" i="7"/>
  <c r="NO20" i="7"/>
  <c r="NO19" i="7"/>
  <c r="NO48" i="7"/>
  <c r="NO46" i="7"/>
  <c r="JB28" i="7"/>
  <c r="JB19" i="7"/>
  <c r="JB37" i="7"/>
  <c r="IA19" i="7"/>
  <c r="IA28" i="7"/>
  <c r="EO19" i="7"/>
  <c r="EO28" i="7"/>
  <c r="CM19" i="7"/>
  <c r="CM37" i="7"/>
  <c r="CM12" i="7"/>
  <c r="GH19" i="7"/>
  <c r="GH28" i="7"/>
  <c r="NF19" i="7"/>
  <c r="NF20" i="7"/>
  <c r="CM20" i="7"/>
  <c r="MB26" i="7"/>
  <c r="MC26" i="7"/>
  <c r="KC26" i="7"/>
  <c r="KD26" i="7"/>
  <c r="KV26" i="7" s="1"/>
  <c r="JK26" i="7"/>
  <c r="JL26" i="7"/>
  <c r="IS26" i="7"/>
  <c r="IT26" i="7"/>
  <c r="IJ26" i="7"/>
  <c r="IK26" i="7"/>
  <c r="HU26" i="7"/>
  <c r="HV26" i="7"/>
  <c r="HU27" i="7"/>
  <c r="GQ26" i="7"/>
  <c r="GR26" i="7"/>
  <c r="GI26" i="7"/>
  <c r="GB26" i="7"/>
  <c r="GC26" i="7"/>
  <c r="FJ26" i="7"/>
  <c r="FL26" i="7" s="1"/>
  <c r="FK26" i="7"/>
  <c r="EC26" i="7"/>
  <c r="ED26" i="7"/>
  <c r="DE26" i="7"/>
  <c r="DG26" i="7" s="1"/>
  <c r="DF26" i="7"/>
  <c r="AB26" i="7"/>
  <c r="AC26" i="7"/>
  <c r="AI26" i="7" s="1"/>
  <c r="ED11" i="7"/>
  <c r="ED12" i="7"/>
  <c r="ED13" i="7"/>
  <c r="ED14" i="7"/>
  <c r="ED15" i="7"/>
  <c r="ED16" i="7"/>
  <c r="ED17" i="7"/>
  <c r="ED18" i="7"/>
  <c r="ED21" i="7"/>
  <c r="ED22" i="7"/>
  <c r="ED23" i="7"/>
  <c r="ED24" i="7"/>
  <c r="ED25" i="7"/>
  <c r="ED27" i="7"/>
  <c r="ED31" i="7"/>
  <c r="ED34" i="7"/>
  <c r="ED35" i="7"/>
  <c r="ED36" i="7"/>
  <c r="ED39" i="7"/>
  <c r="ED40" i="7"/>
  <c r="ED41" i="7"/>
  <c r="ED42" i="7"/>
  <c r="ED43" i="7"/>
  <c r="ED44" i="7"/>
  <c r="ED45" i="7"/>
  <c r="ED47" i="7"/>
  <c r="ED49" i="7"/>
  <c r="ED50" i="7"/>
  <c r="ED51" i="7"/>
  <c r="ED52" i="7"/>
  <c r="ED53" i="7"/>
  <c r="ED54" i="7"/>
  <c r="ED55" i="7"/>
  <c r="ED56" i="7"/>
  <c r="ED57" i="7"/>
  <c r="ED59" i="7"/>
  <c r="ED60" i="7"/>
  <c r="ED62" i="7"/>
  <c r="ED63" i="7"/>
  <c r="ED64" i="7"/>
  <c r="ED68" i="7"/>
  <c r="ED69" i="7"/>
  <c r="ED70" i="7"/>
  <c r="ED73" i="7"/>
  <c r="ED74" i="7"/>
  <c r="ED10" i="7"/>
  <c r="EC11" i="7"/>
  <c r="EC12" i="7"/>
  <c r="EC13" i="7"/>
  <c r="EE13" i="7" s="1"/>
  <c r="EC14" i="7"/>
  <c r="EC15" i="7"/>
  <c r="EC16" i="7"/>
  <c r="EE16" i="7" s="1"/>
  <c r="EC17" i="7"/>
  <c r="EE17" i="7" s="1"/>
  <c r="EC18" i="7"/>
  <c r="EC21" i="7"/>
  <c r="EC22" i="7"/>
  <c r="EE22" i="7" s="1"/>
  <c r="EC23" i="7"/>
  <c r="EE23" i="7" s="1"/>
  <c r="EC24" i="7"/>
  <c r="EC25" i="7"/>
  <c r="EC27" i="7"/>
  <c r="EE27" i="7" s="1"/>
  <c r="EC31" i="7"/>
  <c r="EE31" i="7" s="1"/>
  <c r="EC34" i="7"/>
  <c r="EC35" i="7"/>
  <c r="EC36" i="7"/>
  <c r="EE36" i="7" s="1"/>
  <c r="EC39" i="7"/>
  <c r="EC40" i="7"/>
  <c r="EC41" i="7"/>
  <c r="EC42" i="7"/>
  <c r="EE42" i="7" s="1"/>
  <c r="EC43" i="7"/>
  <c r="EE43" i="7" s="1"/>
  <c r="EC44" i="7"/>
  <c r="EC45" i="7"/>
  <c r="EC47" i="7"/>
  <c r="EE47" i="7" s="1"/>
  <c r="EC49" i="7"/>
  <c r="EE49" i="7" s="1"/>
  <c r="EC50" i="7"/>
  <c r="EC51" i="7"/>
  <c r="EC52" i="7"/>
  <c r="EC53" i="7"/>
  <c r="EC54" i="7"/>
  <c r="EC55" i="7"/>
  <c r="EC56" i="7"/>
  <c r="EC57" i="7"/>
  <c r="EE57" i="7" s="1"/>
  <c r="EC59" i="7"/>
  <c r="EC60" i="7"/>
  <c r="EC62" i="7"/>
  <c r="EE62" i="7" s="1"/>
  <c r="EC63" i="7"/>
  <c r="EE63" i="7" s="1"/>
  <c r="EC64" i="7"/>
  <c r="EC68" i="7"/>
  <c r="EC69" i="7"/>
  <c r="EE69" i="7" s="1"/>
  <c r="EC70" i="7"/>
  <c r="EE70" i="7" s="1"/>
  <c r="EC73" i="7"/>
  <c r="EC74" i="7"/>
  <c r="EC10" i="7"/>
  <c r="EE10" i="7" s="1"/>
  <c r="JQ26" i="7"/>
  <c r="EA71" i="7"/>
  <c r="DX71" i="7"/>
  <c r="EA65" i="7"/>
  <c r="DX65" i="7"/>
  <c r="EA61" i="7"/>
  <c r="DX61" i="7"/>
  <c r="EA58" i="7"/>
  <c r="DX58" i="7"/>
  <c r="EA46" i="7"/>
  <c r="EA48" i="7" s="1"/>
  <c r="DX46" i="7"/>
  <c r="DX48" i="7" s="1"/>
  <c r="EA37" i="7"/>
  <c r="EB37" i="7" s="1"/>
  <c r="DX37" i="7"/>
  <c r="DY37" i="7" s="1"/>
  <c r="EA28" i="7"/>
  <c r="DX28" i="7"/>
  <c r="EA19" i="7"/>
  <c r="EB19" i="7" s="1"/>
  <c r="DX19" i="7"/>
  <c r="HS71" i="7"/>
  <c r="HS65" i="7"/>
  <c r="HS61" i="7"/>
  <c r="HS58" i="7"/>
  <c r="HS46" i="7"/>
  <c r="HS48" i="7" s="1"/>
  <c r="HS37" i="7"/>
  <c r="HS28" i="7"/>
  <c r="HS29" i="7" s="1"/>
  <c r="HS19" i="7"/>
  <c r="HV74" i="7"/>
  <c r="HV73" i="7"/>
  <c r="HV70" i="7"/>
  <c r="HV69" i="7"/>
  <c r="HV68" i="7"/>
  <c r="HV64" i="7"/>
  <c r="HV63" i="7"/>
  <c r="HV62" i="7"/>
  <c r="HV60" i="7"/>
  <c r="HV59" i="7"/>
  <c r="HV57" i="7"/>
  <c r="HV56" i="7"/>
  <c r="HV55" i="7"/>
  <c r="HV54" i="7"/>
  <c r="HV53" i="7"/>
  <c r="HV52" i="7"/>
  <c r="HV51" i="7"/>
  <c r="HV50" i="7"/>
  <c r="HV49" i="7"/>
  <c r="HV47" i="7"/>
  <c r="HV45" i="7"/>
  <c r="HV44" i="7"/>
  <c r="HV43" i="7"/>
  <c r="HV42" i="7"/>
  <c r="HV41" i="7"/>
  <c r="HV40" i="7"/>
  <c r="HV36" i="7"/>
  <c r="HV35" i="7"/>
  <c r="HV34" i="7"/>
  <c r="HV33" i="7"/>
  <c r="HV31" i="7"/>
  <c r="HV25" i="7"/>
  <c r="HV24" i="7"/>
  <c r="HV23" i="7"/>
  <c r="HV22" i="7"/>
  <c r="HV21" i="7"/>
  <c r="HV18" i="7"/>
  <c r="HV16" i="7"/>
  <c r="HV15" i="7"/>
  <c r="HV14" i="7"/>
  <c r="HV13" i="7"/>
  <c r="HV12" i="7"/>
  <c r="HV11" i="7"/>
  <c r="HV10" i="7"/>
  <c r="HU74" i="7"/>
  <c r="HU73" i="7"/>
  <c r="HW73" i="7" s="1"/>
  <c r="HU70" i="7"/>
  <c r="HW70" i="7" s="1"/>
  <c r="HU69" i="7"/>
  <c r="HW69" i="7" s="1"/>
  <c r="HU68" i="7"/>
  <c r="HW68" i="7" s="1"/>
  <c r="HU64" i="7"/>
  <c r="HW64" i="7" s="1"/>
  <c r="HU63" i="7"/>
  <c r="HW63" i="7" s="1"/>
  <c r="HU62" i="7"/>
  <c r="HW62" i="7" s="1"/>
  <c r="HU60" i="7"/>
  <c r="HU59" i="7"/>
  <c r="HW59" i="7" s="1"/>
  <c r="HU57" i="7"/>
  <c r="HW57" i="7" s="1"/>
  <c r="HU56" i="7"/>
  <c r="HW56" i="7" s="1"/>
  <c r="HU55" i="7"/>
  <c r="HW55" i="7" s="1"/>
  <c r="HU54" i="7"/>
  <c r="HW54" i="7" s="1"/>
  <c r="HU53" i="7"/>
  <c r="HW53" i="7" s="1"/>
  <c r="HU52" i="7"/>
  <c r="HW52" i="7" s="1"/>
  <c r="HU51" i="7"/>
  <c r="HW51" i="7" s="1"/>
  <c r="HU50" i="7"/>
  <c r="HW50" i="7" s="1"/>
  <c r="HU49" i="7"/>
  <c r="HW49" i="7" s="1"/>
  <c r="HU47" i="7"/>
  <c r="HW47" i="7" s="1"/>
  <c r="HU45" i="7"/>
  <c r="HW45" i="7" s="1"/>
  <c r="HU44" i="7"/>
  <c r="HW44" i="7" s="1"/>
  <c r="HU43" i="7"/>
  <c r="HW43" i="7" s="1"/>
  <c r="HU42" i="7"/>
  <c r="HW42" i="7" s="1"/>
  <c r="HU41" i="7"/>
  <c r="HU40" i="7"/>
  <c r="HW40" i="7" s="1"/>
  <c r="HU36" i="7"/>
  <c r="HW36" i="7" s="1"/>
  <c r="HU35" i="7"/>
  <c r="HW35" i="7" s="1"/>
  <c r="HU34" i="7"/>
  <c r="HW34" i="7" s="1"/>
  <c r="HU33" i="7"/>
  <c r="HW33" i="7" s="1"/>
  <c r="HU31" i="7"/>
  <c r="HW31" i="7" s="1"/>
  <c r="HU25" i="7"/>
  <c r="HW25" i="7" s="1"/>
  <c r="HU24" i="7"/>
  <c r="HW24" i="7" s="1"/>
  <c r="HU23" i="7"/>
  <c r="HU22" i="7"/>
  <c r="HW22" i="7" s="1"/>
  <c r="HU21" i="7"/>
  <c r="HW21" i="7" s="1"/>
  <c r="HU18" i="7"/>
  <c r="HW18" i="7" s="1"/>
  <c r="HU16" i="7"/>
  <c r="HU15" i="7"/>
  <c r="HW15" i="7" s="1"/>
  <c r="HU14" i="7"/>
  <c r="HW14" i="7" s="1"/>
  <c r="HU13" i="7"/>
  <c r="HW13" i="7" s="1"/>
  <c r="HU12" i="7"/>
  <c r="HU11" i="7"/>
  <c r="HU10" i="7"/>
  <c r="HW10" i="7" s="1"/>
  <c r="MB11" i="7"/>
  <c r="MC11" i="7"/>
  <c r="MF11" i="7" s="1"/>
  <c r="MB12" i="7"/>
  <c r="MC12" i="7"/>
  <c r="MB13" i="7"/>
  <c r="MC13" i="7"/>
  <c r="MF13" i="7" s="1"/>
  <c r="MB14" i="7"/>
  <c r="MC14" i="7"/>
  <c r="MB15" i="7"/>
  <c r="MC15" i="7"/>
  <c r="MF15" i="7" s="1"/>
  <c r="MB16" i="7"/>
  <c r="MD16" i="7" s="1"/>
  <c r="MC16" i="7"/>
  <c r="MB17" i="7"/>
  <c r="MC17" i="7"/>
  <c r="MB18" i="7"/>
  <c r="MD18" i="7" s="1"/>
  <c r="MC18" i="7"/>
  <c r="MB21" i="7"/>
  <c r="MC21" i="7"/>
  <c r="MF21" i="7" s="1"/>
  <c r="MB22" i="7"/>
  <c r="MC22" i="7"/>
  <c r="MB23" i="7"/>
  <c r="MC23" i="7"/>
  <c r="MF23" i="7" s="1"/>
  <c r="MB24" i="7"/>
  <c r="MD24" i="7" s="1"/>
  <c r="MC24" i="7"/>
  <c r="MB25" i="7"/>
  <c r="MC25" i="7"/>
  <c r="MF25" i="7" s="1"/>
  <c r="MB27" i="7"/>
  <c r="MD27" i="7" s="1"/>
  <c r="MC27" i="7"/>
  <c r="MF27" i="7" s="1"/>
  <c r="MB31" i="7"/>
  <c r="MC31" i="7"/>
  <c r="MB33" i="7"/>
  <c r="MC33" i="7"/>
  <c r="MF33" i="7" s="1"/>
  <c r="MB34" i="7"/>
  <c r="MC34" i="7"/>
  <c r="MB35" i="7"/>
  <c r="MC35" i="7"/>
  <c r="MF35" i="7" s="1"/>
  <c r="MB36" i="7"/>
  <c r="MC36" i="7"/>
  <c r="MB40" i="7"/>
  <c r="MC40" i="7"/>
  <c r="MB41" i="7"/>
  <c r="MC41" i="7"/>
  <c r="MB42" i="7"/>
  <c r="MC42" i="7"/>
  <c r="MB43" i="7"/>
  <c r="MC43" i="7"/>
  <c r="MB44" i="7"/>
  <c r="MC44" i="7"/>
  <c r="MB45" i="7"/>
  <c r="MC45" i="7"/>
  <c r="MB47" i="7"/>
  <c r="MC47" i="7"/>
  <c r="MF47" i="7" s="1"/>
  <c r="MB49" i="7"/>
  <c r="MD49" i="7" s="1"/>
  <c r="MC49" i="7"/>
  <c r="MB51" i="7"/>
  <c r="MC51" i="7"/>
  <c r="MB52" i="7"/>
  <c r="ME52" i="7" s="1"/>
  <c r="MC52" i="7"/>
  <c r="MB53" i="7"/>
  <c r="MC53" i="7"/>
  <c r="MC54" i="7"/>
  <c r="MB55" i="7"/>
  <c r="MC55" i="7"/>
  <c r="MB56" i="7"/>
  <c r="MC56" i="7"/>
  <c r="MF56" i="7" s="1"/>
  <c r="MB57" i="7"/>
  <c r="MD57" i="7" s="1"/>
  <c r="MC57" i="7"/>
  <c r="MB59" i="7"/>
  <c r="MC59" i="7"/>
  <c r="MF59" i="7" s="1"/>
  <c r="MB60" i="7"/>
  <c r="MD60" i="7" s="1"/>
  <c r="MC60" i="7"/>
  <c r="MB62" i="7"/>
  <c r="MC62" i="7"/>
  <c r="MF62" i="7" s="1"/>
  <c r="MB63" i="7"/>
  <c r="MD63" i="7" s="1"/>
  <c r="MC63" i="7"/>
  <c r="MB64" i="7"/>
  <c r="MC64" i="7"/>
  <c r="MB68" i="7"/>
  <c r="MD68" i="7" s="1"/>
  <c r="MC68" i="7"/>
  <c r="MB69" i="7"/>
  <c r="MC69" i="7"/>
  <c r="MB70" i="7"/>
  <c r="MD70" i="7" s="1"/>
  <c r="MC70" i="7"/>
  <c r="MB73" i="7"/>
  <c r="MC73" i="7"/>
  <c r="MB74" i="7"/>
  <c r="MC74" i="7"/>
  <c r="MC10" i="7"/>
  <c r="MF10" i="7" s="1"/>
  <c r="MB10" i="7"/>
  <c r="MD10" i="7" s="1"/>
  <c r="ME15" i="7"/>
  <c r="MF17" i="7"/>
  <c r="KC11" i="7"/>
  <c r="KD11" i="7"/>
  <c r="KV11" i="7" s="1"/>
  <c r="KC12" i="7"/>
  <c r="KD12" i="7"/>
  <c r="KV12" i="7" s="1"/>
  <c r="KC13" i="7"/>
  <c r="KD13" i="7"/>
  <c r="KV13" i="7" s="1"/>
  <c r="KC14" i="7"/>
  <c r="KD14" i="7"/>
  <c r="KV14" i="7" s="1"/>
  <c r="KC15" i="7"/>
  <c r="KD15" i="7"/>
  <c r="KV15" i="7" s="1"/>
  <c r="KC16" i="7"/>
  <c r="KD16" i="7"/>
  <c r="KV16" i="7" s="1"/>
  <c r="KC17" i="7"/>
  <c r="KD17" i="7"/>
  <c r="KV17" i="7" s="1"/>
  <c r="KD18" i="7"/>
  <c r="KC21" i="7"/>
  <c r="KD21" i="7"/>
  <c r="KC22" i="7"/>
  <c r="KD22" i="7"/>
  <c r="KV22" i="7" s="1"/>
  <c r="KC23" i="7"/>
  <c r="KD23" i="7"/>
  <c r="KC24" i="7"/>
  <c r="KD24" i="7"/>
  <c r="KV24" i="7" s="1"/>
  <c r="KC25" i="7"/>
  <c r="KD25" i="7"/>
  <c r="KD27" i="7"/>
  <c r="KC31" i="7"/>
  <c r="KD31" i="7"/>
  <c r="KV31" i="7" s="1"/>
  <c r="KC33" i="7"/>
  <c r="KD33" i="7"/>
  <c r="KV33" i="7" s="1"/>
  <c r="KC34" i="7"/>
  <c r="KD34" i="7"/>
  <c r="KV34" i="7" s="1"/>
  <c r="KC35" i="7"/>
  <c r="KD35" i="7"/>
  <c r="KV35" i="7" s="1"/>
  <c r="KC36" i="7"/>
  <c r="KD36" i="7"/>
  <c r="KV36" i="7" s="1"/>
  <c r="KC40" i="7"/>
  <c r="KD40" i="7"/>
  <c r="KV40" i="7" s="1"/>
  <c r="KC41" i="7"/>
  <c r="KD41" i="7"/>
  <c r="KV41" i="7" s="1"/>
  <c r="KC42" i="7"/>
  <c r="KD42" i="7"/>
  <c r="KV42" i="7" s="1"/>
  <c r="KC43" i="7"/>
  <c r="KD43" i="7"/>
  <c r="KV43" i="7" s="1"/>
  <c r="KC44" i="7"/>
  <c r="KD44" i="7"/>
  <c r="KV44" i="7" s="1"/>
  <c r="KC45" i="7"/>
  <c r="KD45" i="7"/>
  <c r="KV45" i="7" s="1"/>
  <c r="KC47" i="7"/>
  <c r="KD47" i="7"/>
  <c r="KV47" i="7" s="1"/>
  <c r="KC49" i="7"/>
  <c r="KD49" i="7"/>
  <c r="KV49" i="7" s="1"/>
  <c r="KC50" i="7"/>
  <c r="KD50" i="7"/>
  <c r="KV50" i="7" s="1"/>
  <c r="KC51" i="7"/>
  <c r="KD51" i="7"/>
  <c r="KV51" i="7" s="1"/>
  <c r="KC52" i="7"/>
  <c r="KD52" i="7"/>
  <c r="KV52" i="7" s="1"/>
  <c r="KC53" i="7"/>
  <c r="KD53" i="7"/>
  <c r="KV53" i="7" s="1"/>
  <c r="KC54" i="7"/>
  <c r="KD54" i="7"/>
  <c r="KV54" i="7" s="1"/>
  <c r="KC55" i="7"/>
  <c r="KD55" i="7"/>
  <c r="KV55" i="7" s="1"/>
  <c r="KC56" i="7"/>
  <c r="KD56" i="7"/>
  <c r="KV56" i="7" s="1"/>
  <c r="KC57" i="7"/>
  <c r="KD57" i="7"/>
  <c r="KV57" i="7" s="1"/>
  <c r="KC59" i="7"/>
  <c r="KD59" i="7"/>
  <c r="KV59" i="7" s="1"/>
  <c r="KC60" i="7"/>
  <c r="KD60" i="7"/>
  <c r="KV60" i="7" s="1"/>
  <c r="KC62" i="7"/>
  <c r="KD62" i="7"/>
  <c r="KV62" i="7" s="1"/>
  <c r="KC63" i="7"/>
  <c r="KD63" i="7"/>
  <c r="KV63" i="7" s="1"/>
  <c r="KC64" i="7"/>
  <c r="KD64" i="7"/>
  <c r="KV64" i="7" s="1"/>
  <c r="KC68" i="7"/>
  <c r="KD68" i="7"/>
  <c r="KV68" i="7" s="1"/>
  <c r="KC69" i="7"/>
  <c r="KD69" i="7"/>
  <c r="KV69" i="7" s="1"/>
  <c r="KC70" i="7"/>
  <c r="KD70" i="7"/>
  <c r="KV70" i="7" s="1"/>
  <c r="KC73" i="7"/>
  <c r="KD73" i="7"/>
  <c r="KV73" i="7" s="1"/>
  <c r="KC74" i="7"/>
  <c r="KU74" i="7" s="1"/>
  <c r="KD74" i="7"/>
  <c r="KV74" i="7" s="1"/>
  <c r="KD10" i="7"/>
  <c r="KC10" i="7"/>
  <c r="JK11" i="7"/>
  <c r="JL11" i="7"/>
  <c r="JK12" i="7"/>
  <c r="JL12" i="7"/>
  <c r="JK13" i="7"/>
  <c r="JL13" i="7"/>
  <c r="JK14" i="7"/>
  <c r="JL14" i="7"/>
  <c r="JK15" i="7"/>
  <c r="JL15" i="7"/>
  <c r="JK16" i="7"/>
  <c r="JL16" i="7"/>
  <c r="JK17" i="7"/>
  <c r="JL17" i="7"/>
  <c r="JK18" i="7"/>
  <c r="JL18" i="7"/>
  <c r="JK21" i="7"/>
  <c r="JL21" i="7"/>
  <c r="JK22" i="7"/>
  <c r="JL22" i="7"/>
  <c r="JK23" i="7"/>
  <c r="JL23" i="7"/>
  <c r="JK24" i="7"/>
  <c r="JL24" i="7"/>
  <c r="JK25" i="7"/>
  <c r="JL25" i="7"/>
  <c r="JK27" i="7"/>
  <c r="JL27" i="7"/>
  <c r="JK31" i="7"/>
  <c r="JL31" i="7"/>
  <c r="JK33" i="7"/>
  <c r="JL33" i="7"/>
  <c r="JK34" i="7"/>
  <c r="JL34" i="7"/>
  <c r="JK35" i="7"/>
  <c r="JL35" i="7"/>
  <c r="JK36" i="7"/>
  <c r="JL36" i="7"/>
  <c r="JK40" i="7"/>
  <c r="JL40" i="7"/>
  <c r="JK41" i="7"/>
  <c r="JL41" i="7"/>
  <c r="JK42" i="7"/>
  <c r="JL42" i="7"/>
  <c r="JK43" i="7"/>
  <c r="JL43" i="7"/>
  <c r="JK44" i="7"/>
  <c r="JL44" i="7"/>
  <c r="JK45" i="7"/>
  <c r="JL45" i="7"/>
  <c r="JK47" i="7"/>
  <c r="JL47" i="7"/>
  <c r="JR47" i="7" s="1"/>
  <c r="JK49" i="7"/>
  <c r="JL49" i="7"/>
  <c r="JK50" i="7"/>
  <c r="JL50" i="7"/>
  <c r="JK51" i="7"/>
  <c r="JL51" i="7"/>
  <c r="JK52" i="7"/>
  <c r="JL52" i="7"/>
  <c r="JK53" i="7"/>
  <c r="JL53" i="7"/>
  <c r="JK54" i="7"/>
  <c r="JL54" i="7"/>
  <c r="JK55" i="7"/>
  <c r="JL55" i="7"/>
  <c r="JK56" i="7"/>
  <c r="JL56" i="7"/>
  <c r="JK57" i="7"/>
  <c r="JL57" i="7"/>
  <c r="JK59" i="7"/>
  <c r="JL59" i="7"/>
  <c r="JR59" i="7" s="1"/>
  <c r="JK60" i="7"/>
  <c r="JL60" i="7"/>
  <c r="JK62" i="7"/>
  <c r="JL62" i="7"/>
  <c r="JK63" i="7"/>
  <c r="JL63" i="7"/>
  <c r="JK64" i="7"/>
  <c r="JL64" i="7"/>
  <c r="JK68" i="7"/>
  <c r="JL68" i="7"/>
  <c r="JK69" i="7"/>
  <c r="JL69" i="7"/>
  <c r="JK70" i="7"/>
  <c r="JL70" i="7"/>
  <c r="JK73" i="7"/>
  <c r="JL73" i="7"/>
  <c r="JK74" i="7"/>
  <c r="JL74" i="7"/>
  <c r="JL10" i="7"/>
  <c r="JK10" i="7"/>
  <c r="JM10" i="7" s="1"/>
  <c r="IS11" i="7"/>
  <c r="IT11" i="7"/>
  <c r="IS12" i="7"/>
  <c r="IT12" i="7"/>
  <c r="IS13" i="7"/>
  <c r="IT13" i="7"/>
  <c r="IS14" i="7"/>
  <c r="IT14" i="7"/>
  <c r="IS15" i="7"/>
  <c r="IT15" i="7"/>
  <c r="IS16" i="7"/>
  <c r="IT16" i="7"/>
  <c r="IS17" i="7"/>
  <c r="IT17" i="7"/>
  <c r="IS18" i="7"/>
  <c r="IT18" i="7"/>
  <c r="IT21" i="7"/>
  <c r="IS22" i="7"/>
  <c r="IU22" i="7" s="1"/>
  <c r="IT22" i="7"/>
  <c r="IS23" i="7"/>
  <c r="IU23" i="7" s="1"/>
  <c r="IT23" i="7"/>
  <c r="IS24" i="7"/>
  <c r="IU24" i="7" s="1"/>
  <c r="IT24" i="7"/>
  <c r="IS25" i="7"/>
  <c r="IU25" i="7" s="1"/>
  <c r="IT25" i="7"/>
  <c r="IS27" i="7"/>
  <c r="IU27" i="7" s="1"/>
  <c r="IT27" i="7"/>
  <c r="IS31" i="7"/>
  <c r="IU31" i="7" s="1"/>
  <c r="IT31" i="7"/>
  <c r="IS33" i="7"/>
  <c r="IU33" i="7" s="1"/>
  <c r="IT33" i="7"/>
  <c r="IS34" i="7"/>
  <c r="IU34" i="7" s="1"/>
  <c r="IT34" i="7"/>
  <c r="IS35" i="7"/>
  <c r="IU35" i="7" s="1"/>
  <c r="IT35" i="7"/>
  <c r="IS36" i="7"/>
  <c r="IU36" i="7" s="1"/>
  <c r="IT36" i="7"/>
  <c r="IS40" i="7"/>
  <c r="IU40" i="7" s="1"/>
  <c r="IT40" i="7"/>
  <c r="IS41" i="7"/>
  <c r="IU41" i="7" s="1"/>
  <c r="IT41" i="7"/>
  <c r="IS42" i="7"/>
  <c r="IU42" i="7" s="1"/>
  <c r="IT42" i="7"/>
  <c r="IS43" i="7"/>
  <c r="IU43" i="7" s="1"/>
  <c r="IT43" i="7"/>
  <c r="IS44" i="7"/>
  <c r="IU44" i="7" s="1"/>
  <c r="IT44" i="7"/>
  <c r="IS45" i="7"/>
  <c r="IU45" i="7" s="1"/>
  <c r="IT45" i="7"/>
  <c r="IS47" i="7"/>
  <c r="IU47" i="7" s="1"/>
  <c r="IT47" i="7"/>
  <c r="IS49" i="7"/>
  <c r="IU49" i="7" s="1"/>
  <c r="IT49" i="7"/>
  <c r="IS50" i="7"/>
  <c r="IU50" i="7" s="1"/>
  <c r="IT50" i="7"/>
  <c r="IS51" i="7"/>
  <c r="IU51" i="7" s="1"/>
  <c r="IT51" i="7"/>
  <c r="IS52" i="7"/>
  <c r="IU52" i="7" s="1"/>
  <c r="IT52" i="7"/>
  <c r="IS53" i="7"/>
  <c r="IU53" i="7" s="1"/>
  <c r="IT53" i="7"/>
  <c r="IS54" i="7"/>
  <c r="IU54" i="7" s="1"/>
  <c r="IT54" i="7"/>
  <c r="IS55" i="7"/>
  <c r="IU55" i="7" s="1"/>
  <c r="IT55" i="7"/>
  <c r="IS56" i="7"/>
  <c r="IU56" i="7" s="1"/>
  <c r="IT56" i="7"/>
  <c r="IS57" i="7"/>
  <c r="IU57" i="7" s="1"/>
  <c r="IT57" i="7"/>
  <c r="IS59" i="7"/>
  <c r="IU59" i="7" s="1"/>
  <c r="IT59" i="7"/>
  <c r="IS60" i="7"/>
  <c r="IU60" i="7" s="1"/>
  <c r="IT60" i="7"/>
  <c r="IS62" i="7"/>
  <c r="IU62" i="7" s="1"/>
  <c r="IT62" i="7"/>
  <c r="IS63" i="7"/>
  <c r="IU63" i="7" s="1"/>
  <c r="IT63" i="7"/>
  <c r="IS64" i="7"/>
  <c r="IU64" i="7" s="1"/>
  <c r="IT64" i="7"/>
  <c r="IS68" i="7"/>
  <c r="IU68" i="7" s="1"/>
  <c r="IT68" i="7"/>
  <c r="IS69" i="7"/>
  <c r="IU69" i="7" s="1"/>
  <c r="IT69" i="7"/>
  <c r="IS70" i="7"/>
  <c r="IU70" i="7" s="1"/>
  <c r="IT70" i="7"/>
  <c r="IS73" i="7"/>
  <c r="IU73" i="7" s="1"/>
  <c r="IT73" i="7"/>
  <c r="IS74" i="7"/>
  <c r="IT74" i="7"/>
  <c r="IT10" i="7"/>
  <c r="IS10" i="7"/>
  <c r="IJ11" i="7"/>
  <c r="IL11" i="7" s="1"/>
  <c r="IK11" i="7"/>
  <c r="IJ12" i="7"/>
  <c r="IK12" i="7"/>
  <c r="IJ13" i="7"/>
  <c r="IL13" i="7" s="1"/>
  <c r="IK13" i="7"/>
  <c r="IJ14" i="7"/>
  <c r="IL14" i="7" s="1"/>
  <c r="IK14" i="7"/>
  <c r="IJ15" i="7"/>
  <c r="IL15" i="7" s="1"/>
  <c r="IK15" i="7"/>
  <c r="IJ16" i="7"/>
  <c r="IL16" i="7" s="1"/>
  <c r="IK16" i="7"/>
  <c r="JR16" i="7"/>
  <c r="IJ17" i="7"/>
  <c r="IK17" i="7"/>
  <c r="IJ18" i="7"/>
  <c r="IK18" i="7"/>
  <c r="JR18" i="7" s="1"/>
  <c r="IJ21" i="7"/>
  <c r="IK21" i="7"/>
  <c r="IK22" i="7"/>
  <c r="IJ23" i="7"/>
  <c r="IL23" i="7" s="1"/>
  <c r="IK23" i="7"/>
  <c r="IJ24" i="7"/>
  <c r="IL24" i="7" s="1"/>
  <c r="IK24" i="7"/>
  <c r="IJ25" i="7"/>
  <c r="IL25" i="7" s="1"/>
  <c r="IK25" i="7"/>
  <c r="IJ27" i="7"/>
  <c r="IL27" i="7" s="1"/>
  <c r="IK27" i="7"/>
  <c r="IJ31" i="7"/>
  <c r="IK31" i="7"/>
  <c r="IJ33" i="7"/>
  <c r="IL33" i="7" s="1"/>
  <c r="IK33" i="7"/>
  <c r="IJ34" i="7"/>
  <c r="IL34" i="7" s="1"/>
  <c r="IK34" i="7"/>
  <c r="IJ35" i="7"/>
  <c r="IL35" i="7" s="1"/>
  <c r="IK35" i="7"/>
  <c r="IJ36" i="7"/>
  <c r="IL36" i="7" s="1"/>
  <c r="IK36" i="7"/>
  <c r="IJ40" i="7"/>
  <c r="IL40" i="7" s="1"/>
  <c r="IK40" i="7"/>
  <c r="IJ41" i="7"/>
  <c r="IL41" i="7" s="1"/>
  <c r="IK41" i="7"/>
  <c r="IJ42" i="7"/>
  <c r="IL42" i="7" s="1"/>
  <c r="IK42" i="7"/>
  <c r="IJ43" i="7"/>
  <c r="IK43" i="7"/>
  <c r="IJ44" i="7"/>
  <c r="IL44" i="7" s="1"/>
  <c r="IK44" i="7"/>
  <c r="IJ45" i="7"/>
  <c r="IL45" i="7" s="1"/>
  <c r="IK45" i="7"/>
  <c r="IJ47" i="7"/>
  <c r="IL47" i="7" s="1"/>
  <c r="IK47" i="7"/>
  <c r="IJ49" i="7"/>
  <c r="IK49" i="7"/>
  <c r="IJ50" i="7"/>
  <c r="IL50" i="7" s="1"/>
  <c r="IK50" i="7"/>
  <c r="IJ51" i="7"/>
  <c r="IL51" i="7" s="1"/>
  <c r="IK51" i="7"/>
  <c r="IJ52" i="7"/>
  <c r="IL52" i="7" s="1"/>
  <c r="IK52" i="7"/>
  <c r="IJ53" i="7"/>
  <c r="IK53" i="7"/>
  <c r="IJ54" i="7"/>
  <c r="IL54" i="7" s="1"/>
  <c r="IK54" i="7"/>
  <c r="IJ55" i="7"/>
  <c r="IL55" i="7" s="1"/>
  <c r="IK55" i="7"/>
  <c r="IJ56" i="7"/>
  <c r="IL56" i="7" s="1"/>
  <c r="IK56" i="7"/>
  <c r="IJ57" i="7"/>
  <c r="IL57" i="7" s="1"/>
  <c r="IK57" i="7"/>
  <c r="IJ59" i="7"/>
  <c r="IL59" i="7" s="1"/>
  <c r="IK59" i="7"/>
  <c r="IJ60" i="7"/>
  <c r="IL60" i="7" s="1"/>
  <c r="IK60" i="7"/>
  <c r="IJ62" i="7"/>
  <c r="IL62" i="7" s="1"/>
  <c r="IK62" i="7"/>
  <c r="IJ63" i="7"/>
  <c r="IK63" i="7"/>
  <c r="IJ64" i="7"/>
  <c r="IL64" i="7" s="1"/>
  <c r="IK64" i="7"/>
  <c r="IJ68" i="7"/>
  <c r="IL68" i="7" s="1"/>
  <c r="IK68" i="7"/>
  <c r="IJ69" i="7"/>
  <c r="IL69" i="7" s="1"/>
  <c r="IK69" i="7"/>
  <c r="IJ70" i="7"/>
  <c r="IK70" i="7"/>
  <c r="IJ73" i="7"/>
  <c r="IL73" i="7" s="1"/>
  <c r="IK73" i="7"/>
  <c r="IJ74" i="7"/>
  <c r="IK74" i="7"/>
  <c r="IK10" i="7"/>
  <c r="IJ10" i="7"/>
  <c r="GQ11" i="7"/>
  <c r="GS11" i="7" s="1"/>
  <c r="GR11" i="7"/>
  <c r="GQ12" i="7"/>
  <c r="GR12" i="7"/>
  <c r="GQ13" i="7"/>
  <c r="GS13" i="7" s="1"/>
  <c r="GR13" i="7"/>
  <c r="GQ14" i="7"/>
  <c r="GS14" i="7" s="1"/>
  <c r="GR14" i="7"/>
  <c r="GQ15" i="7"/>
  <c r="GS15" i="7" s="1"/>
  <c r="GR15" i="7"/>
  <c r="GQ16" i="7"/>
  <c r="GS16" i="7" s="1"/>
  <c r="GR16" i="7"/>
  <c r="GQ17" i="7"/>
  <c r="GS17" i="7" s="1"/>
  <c r="GR17" i="7"/>
  <c r="GQ18" i="7"/>
  <c r="GS18" i="7" s="1"/>
  <c r="GR18" i="7"/>
  <c r="GQ21" i="7"/>
  <c r="GS21" i="7" s="1"/>
  <c r="GR21" i="7"/>
  <c r="GQ22" i="7"/>
  <c r="GS22" i="7" s="1"/>
  <c r="GR22" i="7"/>
  <c r="GQ23" i="7"/>
  <c r="GS23" i="7" s="1"/>
  <c r="GR23" i="7"/>
  <c r="GQ24" i="7"/>
  <c r="GS24" i="7" s="1"/>
  <c r="GR24" i="7"/>
  <c r="GQ25" i="7"/>
  <c r="GS25" i="7" s="1"/>
  <c r="GR25" i="7"/>
  <c r="GQ27" i="7"/>
  <c r="GS27" i="7" s="1"/>
  <c r="GR27" i="7"/>
  <c r="GQ31" i="7"/>
  <c r="GS31" i="7" s="1"/>
  <c r="GR31" i="7"/>
  <c r="GQ33" i="7"/>
  <c r="GS33" i="7" s="1"/>
  <c r="GR33" i="7"/>
  <c r="GQ34" i="7"/>
  <c r="GS34" i="7" s="1"/>
  <c r="GR34" i="7"/>
  <c r="GQ35" i="7"/>
  <c r="GS35" i="7" s="1"/>
  <c r="GR35" i="7"/>
  <c r="GQ36" i="7"/>
  <c r="GS36" i="7" s="1"/>
  <c r="GR36" i="7"/>
  <c r="GQ40" i="7"/>
  <c r="GS40" i="7" s="1"/>
  <c r="GR40" i="7"/>
  <c r="GQ41" i="7"/>
  <c r="GS41" i="7" s="1"/>
  <c r="GR41" i="7"/>
  <c r="GQ42" i="7"/>
  <c r="GS42" i="7" s="1"/>
  <c r="GR42" i="7"/>
  <c r="GQ43" i="7"/>
  <c r="GS43" i="7" s="1"/>
  <c r="GR43" i="7"/>
  <c r="GQ44" i="7"/>
  <c r="GS44" i="7" s="1"/>
  <c r="GR44" i="7"/>
  <c r="GQ45" i="7"/>
  <c r="GS45" i="7" s="1"/>
  <c r="GR45" i="7"/>
  <c r="GQ47" i="7"/>
  <c r="GS47" i="7" s="1"/>
  <c r="GR47" i="7"/>
  <c r="GQ49" i="7"/>
  <c r="GS49" i="7" s="1"/>
  <c r="GR49" i="7"/>
  <c r="GQ50" i="7"/>
  <c r="GS50" i="7" s="1"/>
  <c r="GR50" i="7"/>
  <c r="GQ51" i="7"/>
  <c r="GS51" i="7" s="1"/>
  <c r="GR51" i="7"/>
  <c r="GQ52" i="7"/>
  <c r="GS52" i="7" s="1"/>
  <c r="GR52" i="7"/>
  <c r="GQ53" i="7"/>
  <c r="GS53" i="7" s="1"/>
  <c r="GR53" i="7"/>
  <c r="GQ54" i="7"/>
  <c r="GS54" i="7" s="1"/>
  <c r="GR54" i="7"/>
  <c r="GQ55" i="7"/>
  <c r="GS55" i="7" s="1"/>
  <c r="GR55" i="7"/>
  <c r="GQ56" i="7"/>
  <c r="GS56" i="7" s="1"/>
  <c r="GR56" i="7"/>
  <c r="GQ57" i="7"/>
  <c r="GS57" i="7" s="1"/>
  <c r="GR57" i="7"/>
  <c r="GQ59" i="7"/>
  <c r="GS59" i="7" s="1"/>
  <c r="GR59" i="7"/>
  <c r="GQ60" i="7"/>
  <c r="GS60" i="7" s="1"/>
  <c r="GR60" i="7"/>
  <c r="GQ62" i="7"/>
  <c r="GS62" i="7" s="1"/>
  <c r="GR62" i="7"/>
  <c r="GQ63" i="7"/>
  <c r="GS63" i="7" s="1"/>
  <c r="GR63" i="7"/>
  <c r="GQ64" i="7"/>
  <c r="GS64" i="7" s="1"/>
  <c r="GR64" i="7"/>
  <c r="GQ68" i="7"/>
  <c r="GS68" i="7" s="1"/>
  <c r="GR68" i="7"/>
  <c r="GQ69" i="7"/>
  <c r="GS69" i="7" s="1"/>
  <c r="GR69" i="7"/>
  <c r="GQ70" i="7"/>
  <c r="GS70" i="7" s="1"/>
  <c r="GR70" i="7"/>
  <c r="GQ73" i="7"/>
  <c r="GS73" i="7" s="1"/>
  <c r="GR73" i="7"/>
  <c r="GQ74" i="7"/>
  <c r="GR74" i="7"/>
  <c r="GI11" i="7"/>
  <c r="GI12" i="7"/>
  <c r="GJ12" i="7" s="1"/>
  <c r="GI13" i="7"/>
  <c r="GJ13" i="7" s="1"/>
  <c r="GI14" i="7"/>
  <c r="GJ14" i="7" s="1"/>
  <c r="GI15" i="7"/>
  <c r="GI16" i="7"/>
  <c r="GJ16" i="7" s="1"/>
  <c r="GI17" i="7"/>
  <c r="GJ17" i="7" s="1"/>
  <c r="GI18" i="7"/>
  <c r="GI21" i="7"/>
  <c r="GI22" i="7"/>
  <c r="GI23" i="7"/>
  <c r="GI24" i="7"/>
  <c r="GI25" i="7"/>
  <c r="GI27" i="7"/>
  <c r="GI31" i="7"/>
  <c r="GI33" i="7"/>
  <c r="GI34" i="7"/>
  <c r="GI35" i="7"/>
  <c r="GI36" i="7"/>
  <c r="GH40" i="7"/>
  <c r="GI40" i="7"/>
  <c r="GH41" i="7"/>
  <c r="GI41" i="7"/>
  <c r="GH42" i="7"/>
  <c r="GI42" i="7"/>
  <c r="GH43" i="7"/>
  <c r="GI43" i="7"/>
  <c r="GH44" i="7"/>
  <c r="GI44" i="7"/>
  <c r="GH45" i="7"/>
  <c r="GI45" i="7"/>
  <c r="GH47" i="7"/>
  <c r="GI47" i="7"/>
  <c r="GH49" i="7"/>
  <c r="GI49" i="7"/>
  <c r="GH50" i="7"/>
  <c r="GI50" i="7"/>
  <c r="GH51" i="7"/>
  <c r="GI51" i="7"/>
  <c r="GH52" i="7"/>
  <c r="GI52" i="7"/>
  <c r="GH53" i="7"/>
  <c r="GI53" i="7"/>
  <c r="GH54" i="7"/>
  <c r="GI54" i="7"/>
  <c r="GH55" i="7"/>
  <c r="GI55" i="7"/>
  <c r="GH56" i="7"/>
  <c r="GI56" i="7"/>
  <c r="GH57" i="7"/>
  <c r="GI57" i="7"/>
  <c r="GH59" i="7"/>
  <c r="GI59" i="7"/>
  <c r="GH60" i="7"/>
  <c r="GI60" i="7"/>
  <c r="GH62" i="7"/>
  <c r="GI62" i="7"/>
  <c r="GH63" i="7"/>
  <c r="GI63" i="7"/>
  <c r="GH64" i="7"/>
  <c r="GI64" i="7"/>
  <c r="GH68" i="7"/>
  <c r="GI68" i="7"/>
  <c r="GH69" i="7"/>
  <c r="GI69" i="7"/>
  <c r="GH70" i="7"/>
  <c r="GI70" i="7"/>
  <c r="GH73" i="7"/>
  <c r="GI73" i="7"/>
  <c r="GH74" i="7"/>
  <c r="GI74" i="7"/>
  <c r="GB11" i="7"/>
  <c r="GC11" i="7"/>
  <c r="GC12" i="7"/>
  <c r="GB13" i="7"/>
  <c r="GD13" i="7" s="1"/>
  <c r="GC13" i="7"/>
  <c r="GB14" i="7"/>
  <c r="GD14" i="7" s="1"/>
  <c r="GC14" i="7"/>
  <c r="GB15" i="7"/>
  <c r="GD15" i="7" s="1"/>
  <c r="GC15" i="7"/>
  <c r="GC16" i="7"/>
  <c r="GB18" i="7"/>
  <c r="GC18" i="7"/>
  <c r="GD18" i="7" s="1"/>
  <c r="GB21" i="7"/>
  <c r="GC21" i="7"/>
  <c r="GB22" i="7"/>
  <c r="GC22" i="7"/>
  <c r="GB23" i="7"/>
  <c r="GC23" i="7"/>
  <c r="GB24" i="7"/>
  <c r="GC24" i="7"/>
  <c r="GB25" i="7"/>
  <c r="GC25" i="7"/>
  <c r="GB27" i="7"/>
  <c r="GC27" i="7"/>
  <c r="GB31" i="7"/>
  <c r="GC31" i="7"/>
  <c r="GB33" i="7"/>
  <c r="GC33" i="7"/>
  <c r="GB34" i="7"/>
  <c r="GC34" i="7"/>
  <c r="GB35" i="7"/>
  <c r="GC35" i="7"/>
  <c r="GB36" i="7"/>
  <c r="GC36" i="7"/>
  <c r="GB40" i="7"/>
  <c r="GC40" i="7"/>
  <c r="GB41" i="7"/>
  <c r="GC41" i="7"/>
  <c r="GB42" i="7"/>
  <c r="GC42" i="7"/>
  <c r="GB43" i="7"/>
  <c r="GC43" i="7"/>
  <c r="GB44" i="7"/>
  <c r="GC44" i="7"/>
  <c r="GB45" i="7"/>
  <c r="GC45" i="7"/>
  <c r="GB47" i="7"/>
  <c r="GC47" i="7"/>
  <c r="GB49" i="7"/>
  <c r="GC49" i="7"/>
  <c r="GB50" i="7"/>
  <c r="GC50" i="7"/>
  <c r="GD50" i="7" s="1"/>
  <c r="GB51" i="7"/>
  <c r="GC51" i="7"/>
  <c r="GB52" i="7"/>
  <c r="GC52" i="7"/>
  <c r="GB53" i="7"/>
  <c r="GC53" i="7"/>
  <c r="GB54" i="7"/>
  <c r="GC54" i="7"/>
  <c r="GD54" i="7" s="1"/>
  <c r="GB55" i="7"/>
  <c r="GC55" i="7"/>
  <c r="GB56" i="7"/>
  <c r="GC56" i="7"/>
  <c r="GB57" i="7"/>
  <c r="GC57" i="7"/>
  <c r="GB59" i="7"/>
  <c r="GC59" i="7"/>
  <c r="GB60" i="7"/>
  <c r="GC60" i="7"/>
  <c r="GB62" i="7"/>
  <c r="GC62" i="7"/>
  <c r="GB63" i="7"/>
  <c r="GC63" i="7"/>
  <c r="GB64" i="7"/>
  <c r="GC64" i="7"/>
  <c r="GB68" i="7"/>
  <c r="GC68" i="7"/>
  <c r="GB69" i="7"/>
  <c r="GC69" i="7"/>
  <c r="GB70" i="7"/>
  <c r="GC70" i="7"/>
  <c r="GB73" i="7"/>
  <c r="GC73" i="7"/>
  <c r="GB74" i="7"/>
  <c r="GC74" i="7"/>
  <c r="FK11" i="7"/>
  <c r="FK12" i="7"/>
  <c r="FK13" i="7"/>
  <c r="FJ14" i="7"/>
  <c r="FL14" i="7" s="1"/>
  <c r="FK14" i="7"/>
  <c r="FJ15" i="7"/>
  <c r="FL15" i="7" s="1"/>
  <c r="FK15" i="7"/>
  <c r="FJ16" i="7"/>
  <c r="FL16" i="7" s="1"/>
  <c r="FK16" i="7"/>
  <c r="FK17" i="7"/>
  <c r="FJ18" i="7"/>
  <c r="FK18" i="7"/>
  <c r="FJ21" i="7"/>
  <c r="FK21" i="7"/>
  <c r="FJ22" i="7"/>
  <c r="FK22" i="7"/>
  <c r="FJ23" i="7"/>
  <c r="FK23" i="7"/>
  <c r="FJ24" i="7"/>
  <c r="FK24" i="7"/>
  <c r="FJ25" i="7"/>
  <c r="FK25" i="7"/>
  <c r="FJ27" i="7"/>
  <c r="FK27" i="7"/>
  <c r="FJ31" i="7"/>
  <c r="FK31" i="7"/>
  <c r="FJ34" i="7"/>
  <c r="FK34" i="7"/>
  <c r="FJ35" i="7"/>
  <c r="FK35" i="7"/>
  <c r="FJ36" i="7"/>
  <c r="FK36" i="7"/>
  <c r="FJ40" i="7"/>
  <c r="FK40" i="7"/>
  <c r="FJ41" i="7"/>
  <c r="FK41" i="7"/>
  <c r="FJ42" i="7"/>
  <c r="FK42" i="7"/>
  <c r="FJ43" i="7"/>
  <c r="FK43" i="7"/>
  <c r="FJ44" i="7"/>
  <c r="FK44" i="7"/>
  <c r="FJ45" i="7"/>
  <c r="FK45" i="7"/>
  <c r="FJ47" i="7"/>
  <c r="FK47" i="7"/>
  <c r="FJ49" i="7"/>
  <c r="FK49" i="7"/>
  <c r="FJ50" i="7"/>
  <c r="FK50" i="7"/>
  <c r="FJ51" i="7"/>
  <c r="FK51" i="7"/>
  <c r="FJ52" i="7"/>
  <c r="FK52" i="7"/>
  <c r="FJ53" i="7"/>
  <c r="FK53" i="7"/>
  <c r="FJ54" i="7"/>
  <c r="FK54" i="7"/>
  <c r="FJ55" i="7"/>
  <c r="FK55" i="7"/>
  <c r="FJ56" i="7"/>
  <c r="FK56" i="7"/>
  <c r="FJ57" i="7"/>
  <c r="FK57" i="7"/>
  <c r="FJ59" i="7"/>
  <c r="FK59" i="7"/>
  <c r="FJ60" i="7"/>
  <c r="FK60" i="7"/>
  <c r="FJ62" i="7"/>
  <c r="FK62" i="7"/>
  <c r="FJ63" i="7"/>
  <c r="FK63" i="7"/>
  <c r="FJ64" i="7"/>
  <c r="FK64" i="7"/>
  <c r="FJ68" i="7"/>
  <c r="FK68" i="7"/>
  <c r="FJ69" i="7"/>
  <c r="FK69" i="7"/>
  <c r="FJ70" i="7"/>
  <c r="FK70" i="7"/>
  <c r="FJ73" i="7"/>
  <c r="FK73" i="7"/>
  <c r="FJ74" i="7"/>
  <c r="FK74" i="7"/>
  <c r="DF11" i="7"/>
  <c r="DE13" i="7"/>
  <c r="DG13" i="7" s="1"/>
  <c r="DF13" i="7"/>
  <c r="DE14" i="7"/>
  <c r="DG14" i="7" s="1"/>
  <c r="DF14" i="7"/>
  <c r="DE15" i="7"/>
  <c r="DG15" i="7" s="1"/>
  <c r="DF15" i="7"/>
  <c r="DE16" i="7"/>
  <c r="DG16" i="7" s="1"/>
  <c r="DF16" i="7"/>
  <c r="DF17" i="7"/>
  <c r="DE18" i="7"/>
  <c r="DF18" i="7"/>
  <c r="DE21" i="7"/>
  <c r="DF21" i="7"/>
  <c r="DE22" i="7"/>
  <c r="DF22" i="7"/>
  <c r="DE23" i="7"/>
  <c r="DF23" i="7"/>
  <c r="DE24" i="7"/>
  <c r="DF24" i="7"/>
  <c r="DE25" i="7"/>
  <c r="DF25" i="7"/>
  <c r="DE27" i="7"/>
  <c r="DF27" i="7"/>
  <c r="DE31" i="7"/>
  <c r="DF31" i="7"/>
  <c r="DE33" i="7"/>
  <c r="DF33" i="7"/>
  <c r="DE34" i="7"/>
  <c r="DF34" i="7"/>
  <c r="GU34" i="7" s="1"/>
  <c r="DE35" i="7"/>
  <c r="DF35" i="7"/>
  <c r="DE36" i="7"/>
  <c r="DF36" i="7"/>
  <c r="GU36" i="7" s="1"/>
  <c r="DE40" i="7"/>
  <c r="DF40" i="7"/>
  <c r="DE41" i="7"/>
  <c r="DF41" i="7"/>
  <c r="GU41" i="7" s="1"/>
  <c r="DE42" i="7"/>
  <c r="DF42" i="7"/>
  <c r="DE43" i="7"/>
  <c r="DF43" i="7"/>
  <c r="GU43" i="7" s="1"/>
  <c r="DE44" i="7"/>
  <c r="DF44" i="7"/>
  <c r="DE45" i="7"/>
  <c r="DF45" i="7"/>
  <c r="DE47" i="7"/>
  <c r="DF47" i="7"/>
  <c r="DE49" i="7"/>
  <c r="DF49" i="7"/>
  <c r="GU49" i="7" s="1"/>
  <c r="DE50" i="7"/>
  <c r="DF50" i="7"/>
  <c r="DE51" i="7"/>
  <c r="DF51" i="7"/>
  <c r="GU51" i="7" s="1"/>
  <c r="DE52" i="7"/>
  <c r="DF52" i="7"/>
  <c r="DE53" i="7"/>
  <c r="DF53" i="7"/>
  <c r="GU53" i="7" s="1"/>
  <c r="DE54" i="7"/>
  <c r="DF54" i="7"/>
  <c r="DE55" i="7"/>
  <c r="DF55" i="7"/>
  <c r="GU55" i="7" s="1"/>
  <c r="DE56" i="7"/>
  <c r="DF56" i="7"/>
  <c r="DE57" i="7"/>
  <c r="DF57" i="7"/>
  <c r="DE59" i="7"/>
  <c r="DF59" i="7"/>
  <c r="DE60" i="7"/>
  <c r="DF60" i="7"/>
  <c r="GU60" i="7" s="1"/>
  <c r="DE62" i="7"/>
  <c r="DF62" i="7"/>
  <c r="DE63" i="7"/>
  <c r="DF63" i="7"/>
  <c r="GU63" i="7" s="1"/>
  <c r="DE64" i="7"/>
  <c r="DF64" i="7"/>
  <c r="DE68" i="7"/>
  <c r="DF68" i="7"/>
  <c r="GU68" i="7" s="1"/>
  <c r="DE69" i="7"/>
  <c r="DF69" i="7"/>
  <c r="DE70" i="7"/>
  <c r="DF70" i="7"/>
  <c r="DE73" i="7"/>
  <c r="DF73" i="7"/>
  <c r="DE74" i="7"/>
  <c r="DF74" i="7"/>
  <c r="DF10" i="7"/>
  <c r="DE10" i="7"/>
  <c r="DG10" i="7" s="1"/>
  <c r="AB11" i="7"/>
  <c r="AH11" i="7" s="1"/>
  <c r="AC11" i="7"/>
  <c r="AB12" i="7"/>
  <c r="AH12" i="7" s="1"/>
  <c r="AC12" i="7"/>
  <c r="AB13" i="7"/>
  <c r="AH13" i="7" s="1"/>
  <c r="AC13" i="7"/>
  <c r="AB14" i="7"/>
  <c r="AC14" i="7"/>
  <c r="AI14" i="7" s="1"/>
  <c r="AB15" i="7"/>
  <c r="AC15" i="7"/>
  <c r="AI15" i="7" s="1"/>
  <c r="AB16" i="7"/>
  <c r="AC16" i="7"/>
  <c r="AI16" i="7" s="1"/>
  <c r="AB17" i="7"/>
  <c r="AC17" i="7"/>
  <c r="AI17" i="7" s="1"/>
  <c r="AB18" i="7"/>
  <c r="AC18" i="7"/>
  <c r="AI18" i="7" s="1"/>
  <c r="AC21" i="7"/>
  <c r="AB22" i="7"/>
  <c r="AC22" i="7"/>
  <c r="AI22" i="7" s="1"/>
  <c r="AB23" i="7"/>
  <c r="AC23" i="7"/>
  <c r="AI23" i="7" s="1"/>
  <c r="AB24" i="7"/>
  <c r="AC24" i="7"/>
  <c r="AI24" i="7" s="1"/>
  <c r="AB25" i="7"/>
  <c r="AC25" i="7"/>
  <c r="AI25" i="7" s="1"/>
  <c r="AB27" i="7"/>
  <c r="AC27" i="7"/>
  <c r="AI27" i="7" s="1"/>
  <c r="AB31" i="7"/>
  <c r="AC31" i="7"/>
  <c r="AI31" i="7" s="1"/>
  <c r="AB33" i="7"/>
  <c r="AC33" i="7"/>
  <c r="AI33" i="7" s="1"/>
  <c r="AB34" i="7"/>
  <c r="AC34" i="7"/>
  <c r="AI34" i="7" s="1"/>
  <c r="AB35" i="7"/>
  <c r="AC35" i="7"/>
  <c r="AI35" i="7" s="1"/>
  <c r="AB36" i="7"/>
  <c r="AC36" i="7"/>
  <c r="AI36" i="7" s="1"/>
  <c r="AB40" i="7"/>
  <c r="AC40" i="7"/>
  <c r="AI40" i="7" s="1"/>
  <c r="AB41" i="7"/>
  <c r="AC41" i="7"/>
  <c r="AI41" i="7" s="1"/>
  <c r="AB42" i="7"/>
  <c r="AC42" i="7"/>
  <c r="AI42" i="7" s="1"/>
  <c r="AB43" i="7"/>
  <c r="AC43" i="7"/>
  <c r="AI43" i="7" s="1"/>
  <c r="AB44" i="7"/>
  <c r="AC44" i="7"/>
  <c r="AI44" i="7" s="1"/>
  <c r="AB45" i="7"/>
  <c r="AC45" i="7"/>
  <c r="AI45" i="7" s="1"/>
  <c r="AB47" i="7"/>
  <c r="AC47" i="7"/>
  <c r="AI47" i="7" s="1"/>
  <c r="AB49" i="7"/>
  <c r="AC49" i="7"/>
  <c r="AI49" i="7" s="1"/>
  <c r="AB50" i="7"/>
  <c r="AC50" i="7"/>
  <c r="AI50" i="7" s="1"/>
  <c r="AB51" i="7"/>
  <c r="AC51" i="7"/>
  <c r="AI51" i="7" s="1"/>
  <c r="AB52" i="7"/>
  <c r="AC52" i="7"/>
  <c r="AI52" i="7" s="1"/>
  <c r="AB53" i="7"/>
  <c r="AH53" i="7" s="1"/>
  <c r="AC53" i="7"/>
  <c r="AB54" i="7"/>
  <c r="AC54" i="7"/>
  <c r="AI54" i="7" s="1"/>
  <c r="AB55" i="7"/>
  <c r="AC55" i="7"/>
  <c r="AI55" i="7" s="1"/>
  <c r="AB56" i="7"/>
  <c r="AC56" i="7"/>
  <c r="AI56" i="7" s="1"/>
  <c r="AB57" i="7"/>
  <c r="AC57" i="7"/>
  <c r="AI57" i="7" s="1"/>
  <c r="AB59" i="7"/>
  <c r="AC59" i="7"/>
  <c r="AI59" i="7" s="1"/>
  <c r="AB60" i="7"/>
  <c r="AC60" i="7"/>
  <c r="AI60" i="7" s="1"/>
  <c r="AB62" i="7"/>
  <c r="AC62" i="7"/>
  <c r="AI62" i="7" s="1"/>
  <c r="AB63" i="7"/>
  <c r="AC63" i="7"/>
  <c r="AI63" i="7" s="1"/>
  <c r="AB64" i="7"/>
  <c r="AC64" i="7"/>
  <c r="AI64" i="7" s="1"/>
  <c r="AB68" i="7"/>
  <c r="AC68" i="7"/>
  <c r="AI68" i="7" s="1"/>
  <c r="AB69" i="7"/>
  <c r="AH69" i="7" s="1"/>
  <c r="AC69" i="7"/>
  <c r="AB70" i="7"/>
  <c r="AC70" i="7"/>
  <c r="AI70" i="7" s="1"/>
  <c r="AB73" i="7"/>
  <c r="AH73" i="7" s="1"/>
  <c r="AC73" i="7"/>
  <c r="AH74" i="7"/>
  <c r="AJ74" i="7" s="1"/>
  <c r="AI74" i="7"/>
  <c r="AC10" i="7"/>
  <c r="AB10" i="7"/>
  <c r="E71" i="7"/>
  <c r="F71" i="7" s="1"/>
  <c r="H71" i="7"/>
  <c r="I71" i="7" s="1"/>
  <c r="K71" i="7"/>
  <c r="L71" i="7" s="1"/>
  <c r="N71" i="7"/>
  <c r="O71" i="7" s="1"/>
  <c r="Q71" i="7"/>
  <c r="R71" i="7" s="1"/>
  <c r="T71" i="7"/>
  <c r="U71" i="7" s="1"/>
  <c r="W71" i="7"/>
  <c r="X71" i="7" s="1"/>
  <c r="Z71" i="7"/>
  <c r="AA71" i="7" s="1"/>
  <c r="AF71" i="7"/>
  <c r="AG71" i="7" s="1"/>
  <c r="AL71" i="7"/>
  <c r="AO71" i="7"/>
  <c r="AP71" i="7" s="1"/>
  <c r="BA71" i="7"/>
  <c r="BB71" i="7" s="1"/>
  <c r="BD71" i="7"/>
  <c r="BE71" i="7" s="1"/>
  <c r="BG71" i="7"/>
  <c r="BH71" i="7" s="1"/>
  <c r="BJ71" i="7"/>
  <c r="BK71" i="7" s="1"/>
  <c r="BP71" i="7"/>
  <c r="BS71" i="7"/>
  <c r="BV71" i="7"/>
  <c r="BY71" i="7"/>
  <c r="CB71" i="7"/>
  <c r="CE71" i="7"/>
  <c r="CH71" i="7"/>
  <c r="CQ71" i="7"/>
  <c r="CT71" i="7"/>
  <c r="CW71" i="7"/>
  <c r="CZ71" i="7"/>
  <c r="DC71" i="7"/>
  <c r="DH71" i="7"/>
  <c r="DI71" i="7"/>
  <c r="DL71" i="7"/>
  <c r="DO71" i="7"/>
  <c r="DP71" i="7" s="1"/>
  <c r="DR71" i="7"/>
  <c r="DU71" i="7"/>
  <c r="DV71" i="7" s="1"/>
  <c r="EG71" i="7"/>
  <c r="EJ71" i="7"/>
  <c r="EK71" i="7" s="1"/>
  <c r="EM71" i="7"/>
  <c r="ES71" i="7"/>
  <c r="ET71" i="7" s="1"/>
  <c r="EV71" i="7"/>
  <c r="EY71" i="7"/>
  <c r="FB71" i="7"/>
  <c r="FE71" i="7"/>
  <c r="FG71" i="7"/>
  <c r="FH71" i="7"/>
  <c r="FN71" i="7"/>
  <c r="FQ71" i="7"/>
  <c r="FT71" i="7"/>
  <c r="FU71" i="7" s="1"/>
  <c r="FW71" i="7"/>
  <c r="GC71" i="7" s="1"/>
  <c r="FZ71" i="7"/>
  <c r="GH71" i="7"/>
  <c r="GJ71" i="7" s="1"/>
  <c r="GF71" i="7"/>
  <c r="GI71" i="7" s="1"/>
  <c r="GL71" i="7"/>
  <c r="GO71" i="7"/>
  <c r="GX71" i="7"/>
  <c r="HA71" i="7"/>
  <c r="HB71" i="7" s="1"/>
  <c r="HD71" i="7"/>
  <c r="HG71" i="7"/>
  <c r="HJ71" i="7"/>
  <c r="HM71" i="7"/>
  <c r="HP71" i="7"/>
  <c r="IA71" i="7"/>
  <c r="HY71" i="7"/>
  <c r="IB71" i="7" s="1"/>
  <c r="IE71" i="7"/>
  <c r="IH71" i="7"/>
  <c r="IN71" i="7"/>
  <c r="IQ71" i="7"/>
  <c r="IW71" i="7"/>
  <c r="IZ71" i="7"/>
  <c r="JC71" i="7" s="1"/>
  <c r="JE71" i="7"/>
  <c r="JF71" i="7"/>
  <c r="JO71" i="7"/>
  <c r="JT71" i="7"/>
  <c r="JV71" i="7" s="1"/>
  <c r="JU71" i="7"/>
  <c r="JX71" i="7"/>
  <c r="KA71" i="7"/>
  <c r="KG71" i="7"/>
  <c r="KJ71" i="7"/>
  <c r="KL71" i="7"/>
  <c r="KM71" i="7"/>
  <c r="KO71" i="7"/>
  <c r="KQ71" i="7" s="1"/>
  <c r="KP71" i="7"/>
  <c r="KY71" i="7"/>
  <c r="KZ71" i="7" s="1"/>
  <c r="LB71" i="7"/>
  <c r="LE71" i="7"/>
  <c r="LF71" i="7" s="1"/>
  <c r="LH71" i="7"/>
  <c r="LI71" i="7" s="1"/>
  <c r="LK71" i="7"/>
  <c r="LL71" i="7" s="1"/>
  <c r="LP71" i="7"/>
  <c r="LQ71" i="7"/>
  <c r="LT71" i="7"/>
  <c r="LW71" i="7"/>
  <c r="LX71" i="7" s="1"/>
  <c r="LZ71" i="7"/>
  <c r="NA71" i="7"/>
  <c r="NB71" i="7" s="1"/>
  <c r="NJ71" i="7"/>
  <c r="NP71" i="7" s="1"/>
  <c r="E65" i="7"/>
  <c r="F65" i="7" s="1"/>
  <c r="H65" i="7"/>
  <c r="I65" i="7" s="1"/>
  <c r="K65" i="7"/>
  <c r="L65" i="7" s="1"/>
  <c r="N65" i="7"/>
  <c r="O65" i="7" s="1"/>
  <c r="Q65" i="7"/>
  <c r="R65" i="7" s="1"/>
  <c r="T65" i="7"/>
  <c r="U65" i="7" s="1"/>
  <c r="W65" i="7"/>
  <c r="X65" i="7" s="1"/>
  <c r="Z65" i="7"/>
  <c r="AA65" i="7" s="1"/>
  <c r="AF65" i="7"/>
  <c r="AG65" i="7" s="1"/>
  <c r="AL65" i="7"/>
  <c r="AO65" i="7"/>
  <c r="AP65" i="7" s="1"/>
  <c r="BA65" i="7"/>
  <c r="BB65" i="7" s="1"/>
  <c r="BD65" i="7"/>
  <c r="BE65" i="7" s="1"/>
  <c r="BG65" i="7"/>
  <c r="BH65" i="7" s="1"/>
  <c r="BJ65" i="7"/>
  <c r="BP65" i="7"/>
  <c r="BS65" i="7"/>
  <c r="BV65" i="7"/>
  <c r="BY65" i="7"/>
  <c r="CB65" i="7"/>
  <c r="CE65" i="7"/>
  <c r="CH65" i="7"/>
  <c r="CQ65" i="7"/>
  <c r="CT65" i="7"/>
  <c r="CW65" i="7"/>
  <c r="CZ65" i="7"/>
  <c r="DC65" i="7"/>
  <c r="DH65" i="7"/>
  <c r="DI65" i="7"/>
  <c r="DL65" i="7"/>
  <c r="DO65" i="7"/>
  <c r="DP65" i="7" s="1"/>
  <c r="DR65" i="7"/>
  <c r="DU65" i="7"/>
  <c r="DV65" i="7" s="1"/>
  <c r="EG65" i="7"/>
  <c r="EJ65" i="7"/>
  <c r="EK65" i="7" s="1"/>
  <c r="EM65" i="7"/>
  <c r="ES65" i="7"/>
  <c r="ET65" i="7" s="1"/>
  <c r="EV65" i="7"/>
  <c r="EY65" i="7"/>
  <c r="FB65" i="7"/>
  <c r="FE65" i="7"/>
  <c r="FG65" i="7"/>
  <c r="FH65" i="7"/>
  <c r="FN65" i="7"/>
  <c r="FQ65" i="7"/>
  <c r="FT65" i="7"/>
  <c r="FU65" i="7" s="1"/>
  <c r="FW65" i="7"/>
  <c r="FZ65" i="7"/>
  <c r="GH65" i="7"/>
  <c r="GF65" i="7"/>
  <c r="GI65" i="7" s="1"/>
  <c r="GL65" i="7"/>
  <c r="GO65" i="7"/>
  <c r="GP65" i="7" s="1"/>
  <c r="GX65" i="7"/>
  <c r="HA65" i="7"/>
  <c r="HB65" i="7" s="1"/>
  <c r="HD65" i="7"/>
  <c r="HG65" i="7"/>
  <c r="HJ65" i="7"/>
  <c r="HM65" i="7"/>
  <c r="HP65" i="7"/>
  <c r="IA65" i="7"/>
  <c r="HY65" i="7"/>
  <c r="IB65" i="7" s="1"/>
  <c r="IE65" i="7"/>
  <c r="IH65" i="7"/>
  <c r="IN65" i="7"/>
  <c r="IQ65" i="7"/>
  <c r="IW65" i="7"/>
  <c r="IZ65" i="7"/>
  <c r="JE65" i="7"/>
  <c r="JF65" i="7"/>
  <c r="JI65" i="7"/>
  <c r="JO65" i="7"/>
  <c r="JT65" i="7"/>
  <c r="JU65" i="7"/>
  <c r="JX65" i="7"/>
  <c r="KA65" i="7"/>
  <c r="KG65" i="7"/>
  <c r="KJ65" i="7"/>
  <c r="KL65" i="7"/>
  <c r="KM65" i="7"/>
  <c r="KO65" i="7"/>
  <c r="KP65" i="7"/>
  <c r="KY65" i="7"/>
  <c r="KZ65" i="7" s="1"/>
  <c r="LB65" i="7"/>
  <c r="LE65" i="7"/>
  <c r="LF65" i="7" s="1"/>
  <c r="LH65" i="7"/>
  <c r="LI65" i="7" s="1"/>
  <c r="LK65" i="7"/>
  <c r="LL65" i="7" s="1"/>
  <c r="LP65" i="7"/>
  <c r="LQ65" i="7"/>
  <c r="LT65" i="7"/>
  <c r="LU65" i="7" s="1"/>
  <c r="LW65" i="7"/>
  <c r="LX65" i="7" s="1"/>
  <c r="LZ65" i="7"/>
  <c r="NA65" i="7"/>
  <c r="NB65" i="7" s="1"/>
  <c r="NJ65" i="7"/>
  <c r="NP65" i="7" s="1"/>
  <c r="E61" i="7"/>
  <c r="F61" i="7" s="1"/>
  <c r="H61" i="7"/>
  <c r="I61" i="7" s="1"/>
  <c r="K61" i="7"/>
  <c r="L61" i="7" s="1"/>
  <c r="N61" i="7"/>
  <c r="O61" i="7" s="1"/>
  <c r="Q61" i="7"/>
  <c r="T61" i="7"/>
  <c r="U61" i="7" s="1"/>
  <c r="W61" i="7"/>
  <c r="X61" i="7" s="1"/>
  <c r="Z61" i="7"/>
  <c r="AA61" i="7" s="1"/>
  <c r="AF61" i="7"/>
  <c r="AG61" i="7" s="1"/>
  <c r="AL61" i="7"/>
  <c r="AO61" i="7"/>
  <c r="AP61" i="7" s="1"/>
  <c r="BA61" i="7"/>
  <c r="BB61" i="7" s="1"/>
  <c r="BD61" i="7"/>
  <c r="BE61" i="7" s="1"/>
  <c r="BG61" i="7"/>
  <c r="BH61" i="7" s="1"/>
  <c r="BJ61" i="7"/>
  <c r="BK61" i="7" s="1"/>
  <c r="BP61" i="7"/>
  <c r="BS61" i="7"/>
  <c r="BV61" i="7"/>
  <c r="BY61" i="7"/>
  <c r="CB61" i="7"/>
  <c r="CE61" i="7"/>
  <c r="CH61" i="7"/>
  <c r="CQ61" i="7"/>
  <c r="CT61" i="7"/>
  <c r="CW61" i="7"/>
  <c r="CZ61" i="7"/>
  <c r="DC61" i="7"/>
  <c r="DH61" i="7"/>
  <c r="DI61" i="7"/>
  <c r="DL61" i="7"/>
  <c r="DO61" i="7"/>
  <c r="DP61" i="7" s="1"/>
  <c r="DR61" i="7"/>
  <c r="DU61" i="7"/>
  <c r="DV61" i="7" s="1"/>
  <c r="EG61" i="7"/>
  <c r="EJ61" i="7"/>
  <c r="EK61" i="7" s="1"/>
  <c r="EM61" i="7"/>
  <c r="ES61" i="7"/>
  <c r="ET61" i="7" s="1"/>
  <c r="EV61" i="7"/>
  <c r="EY61" i="7"/>
  <c r="FB61" i="7"/>
  <c r="FE61" i="7"/>
  <c r="FG61" i="7"/>
  <c r="FH61" i="7"/>
  <c r="FN61" i="7"/>
  <c r="FQ61" i="7"/>
  <c r="FT61" i="7"/>
  <c r="FU61" i="7" s="1"/>
  <c r="FW61" i="7"/>
  <c r="FZ61" i="7"/>
  <c r="GH61" i="7"/>
  <c r="GF61" i="7"/>
  <c r="GI61" i="7" s="1"/>
  <c r="GL61" i="7"/>
  <c r="GO61" i="7"/>
  <c r="GP61" i="7" s="1"/>
  <c r="GX61" i="7"/>
  <c r="HA61" i="7"/>
  <c r="HB61" i="7" s="1"/>
  <c r="HD61" i="7"/>
  <c r="HG61" i="7"/>
  <c r="HJ61" i="7"/>
  <c r="HM61" i="7"/>
  <c r="HP61" i="7"/>
  <c r="IA61" i="7"/>
  <c r="HY61" i="7"/>
  <c r="IB61" i="7" s="1"/>
  <c r="IE61" i="7"/>
  <c r="IH61" i="7"/>
  <c r="IN61" i="7"/>
  <c r="IQ61" i="7"/>
  <c r="IW61" i="7"/>
  <c r="IZ61" i="7"/>
  <c r="JE61" i="7"/>
  <c r="JF61" i="7"/>
  <c r="JI61" i="7"/>
  <c r="JO61" i="7"/>
  <c r="JT61" i="7"/>
  <c r="JU61" i="7"/>
  <c r="JX61" i="7"/>
  <c r="KA61" i="7"/>
  <c r="KG61" i="7"/>
  <c r="KJ61" i="7"/>
  <c r="KL61" i="7"/>
  <c r="KM61" i="7"/>
  <c r="KO61" i="7"/>
  <c r="KP61" i="7"/>
  <c r="KY61" i="7"/>
  <c r="KZ61" i="7" s="1"/>
  <c r="LB61" i="7"/>
  <c r="LE61" i="7"/>
  <c r="LF61" i="7" s="1"/>
  <c r="LH61" i="7"/>
  <c r="LI61" i="7" s="1"/>
  <c r="LK61" i="7"/>
  <c r="LL61" i="7" s="1"/>
  <c r="LP61" i="7"/>
  <c r="LQ61" i="7"/>
  <c r="LT61" i="7"/>
  <c r="LW61" i="7"/>
  <c r="LX61" i="7" s="1"/>
  <c r="LZ61" i="7"/>
  <c r="NA61" i="7"/>
  <c r="NB61" i="7" s="1"/>
  <c r="NJ61" i="7"/>
  <c r="E58" i="7"/>
  <c r="H58" i="7"/>
  <c r="I58" i="7" s="1"/>
  <c r="K58" i="7"/>
  <c r="L58" i="7" s="1"/>
  <c r="N58" i="7"/>
  <c r="O58" i="7" s="1"/>
  <c r="Q58" i="7"/>
  <c r="R58" i="7" s="1"/>
  <c r="T58" i="7"/>
  <c r="U58" i="7" s="1"/>
  <c r="W58" i="7"/>
  <c r="X58" i="7" s="1"/>
  <c r="Z58" i="7"/>
  <c r="AA58" i="7" s="1"/>
  <c r="AF58" i="7"/>
  <c r="AG58" i="7" s="1"/>
  <c r="AL58" i="7"/>
  <c r="AO58" i="7"/>
  <c r="AP58" i="7" s="1"/>
  <c r="BA58" i="7"/>
  <c r="BB58" i="7" s="1"/>
  <c r="BD58" i="7"/>
  <c r="BE58" i="7" s="1"/>
  <c r="BG58" i="7"/>
  <c r="BH58" i="7" s="1"/>
  <c r="BJ58" i="7"/>
  <c r="BK58" i="7" s="1"/>
  <c r="BP58" i="7"/>
  <c r="BS58" i="7"/>
  <c r="BV58" i="7"/>
  <c r="BY58" i="7"/>
  <c r="CB58" i="7"/>
  <c r="CE58" i="7"/>
  <c r="CH58" i="7"/>
  <c r="CQ58" i="7"/>
  <c r="CT58" i="7"/>
  <c r="CW58" i="7"/>
  <c r="CZ58" i="7"/>
  <c r="DC58" i="7"/>
  <c r="DH58" i="7"/>
  <c r="DJ58" i="7" s="1"/>
  <c r="DI58" i="7"/>
  <c r="DL58" i="7"/>
  <c r="DO58" i="7"/>
  <c r="DP58" i="7" s="1"/>
  <c r="DR58" i="7"/>
  <c r="DU58" i="7"/>
  <c r="DV58" i="7" s="1"/>
  <c r="EG58" i="7"/>
  <c r="EJ58" i="7"/>
  <c r="EK58" i="7" s="1"/>
  <c r="EM58" i="7"/>
  <c r="ES58" i="7"/>
  <c r="ET58" i="7" s="1"/>
  <c r="EV58" i="7"/>
  <c r="EY58" i="7"/>
  <c r="FB58" i="7"/>
  <c r="FE58" i="7"/>
  <c r="FG58" i="7"/>
  <c r="FI58" i="7" s="1"/>
  <c r="FH58" i="7"/>
  <c r="FN58" i="7"/>
  <c r="FQ58" i="7"/>
  <c r="FT58" i="7"/>
  <c r="FU58" i="7" s="1"/>
  <c r="FW58" i="7"/>
  <c r="FZ58" i="7"/>
  <c r="GH58" i="7"/>
  <c r="GF58" i="7"/>
  <c r="GI58" i="7" s="1"/>
  <c r="GL58" i="7"/>
  <c r="GO58" i="7"/>
  <c r="GP58" i="7" s="1"/>
  <c r="GX58" i="7"/>
  <c r="HA58" i="7"/>
  <c r="HB58" i="7" s="1"/>
  <c r="HD58" i="7"/>
  <c r="HG58" i="7"/>
  <c r="HJ58" i="7"/>
  <c r="HM58" i="7"/>
  <c r="HP58" i="7"/>
  <c r="IA58" i="7"/>
  <c r="HY58" i="7"/>
  <c r="IB58" i="7" s="1"/>
  <c r="IE58" i="7"/>
  <c r="IK58" i="7" s="1"/>
  <c r="IH58" i="7"/>
  <c r="IN58" i="7"/>
  <c r="IQ58" i="7"/>
  <c r="IW58" i="7"/>
  <c r="JC58" i="7" s="1"/>
  <c r="IZ58" i="7"/>
  <c r="JE58" i="7"/>
  <c r="JG58" i="7" s="1"/>
  <c r="JF58" i="7"/>
  <c r="JI58" i="7"/>
  <c r="JO58" i="7"/>
  <c r="JT58" i="7"/>
  <c r="JV58" i="7" s="1"/>
  <c r="JU58" i="7"/>
  <c r="JX58" i="7"/>
  <c r="KD58" i="7" s="1"/>
  <c r="KA58" i="7"/>
  <c r="KG58" i="7"/>
  <c r="KJ58" i="7"/>
  <c r="KL58" i="7"/>
  <c r="KM58" i="7"/>
  <c r="KO58" i="7"/>
  <c r="KQ58" i="7" s="1"/>
  <c r="KP58" i="7"/>
  <c r="KY58" i="7"/>
  <c r="KZ58" i="7" s="1"/>
  <c r="LB58" i="7"/>
  <c r="LE58" i="7"/>
  <c r="LF58" i="7" s="1"/>
  <c r="LH58" i="7"/>
  <c r="LI58" i="7" s="1"/>
  <c r="LK58" i="7"/>
  <c r="LL58" i="7" s="1"/>
  <c r="LP58" i="7"/>
  <c r="LQ58" i="7"/>
  <c r="LT58" i="7"/>
  <c r="LU58" i="7" s="1"/>
  <c r="LW58" i="7"/>
  <c r="LX58" i="7" s="1"/>
  <c r="LZ58" i="7"/>
  <c r="NA58" i="7"/>
  <c r="NB58" i="7" s="1"/>
  <c r="NJ58" i="7"/>
  <c r="NP58" i="7" s="1"/>
  <c r="E46" i="7"/>
  <c r="F46" i="7" s="1"/>
  <c r="H46" i="7"/>
  <c r="K46" i="7"/>
  <c r="N46" i="7"/>
  <c r="Q46" i="7"/>
  <c r="T46" i="7"/>
  <c r="U46" i="7" s="1"/>
  <c r="W46" i="7"/>
  <c r="Z46" i="7"/>
  <c r="AA46" i="7" s="1"/>
  <c r="Z48" i="7"/>
  <c r="AA48" i="7" s="1"/>
  <c r="AF46" i="7"/>
  <c r="AL46" i="7"/>
  <c r="AO46" i="7"/>
  <c r="AP46" i="7" s="1"/>
  <c r="AO48" i="7"/>
  <c r="AP48" i="7" s="1"/>
  <c r="BA46" i="7"/>
  <c r="BD46" i="7"/>
  <c r="BE46" i="7" s="1"/>
  <c r="BG46" i="7"/>
  <c r="BJ46" i="7"/>
  <c r="BK46" i="7" s="1"/>
  <c r="BP46" i="7"/>
  <c r="BP48" i="7" s="1"/>
  <c r="BS46" i="7"/>
  <c r="BS48" i="7" s="1"/>
  <c r="BV46" i="7"/>
  <c r="BY46" i="7"/>
  <c r="BY48" i="7" s="1"/>
  <c r="CB46" i="7"/>
  <c r="CB48" i="7" s="1"/>
  <c r="CE46" i="7"/>
  <c r="CE48" i="7" s="1"/>
  <c r="CH46" i="7"/>
  <c r="CH48" i="7" s="1"/>
  <c r="CQ46" i="7"/>
  <c r="CT46" i="7"/>
  <c r="CT48" i="7" s="1"/>
  <c r="CW46" i="7"/>
  <c r="CW48" i="7" s="1"/>
  <c r="CZ46" i="7"/>
  <c r="CZ48" i="7" s="1"/>
  <c r="DC46" i="7"/>
  <c r="DC48" i="7"/>
  <c r="DH46" i="7"/>
  <c r="DI46" i="7"/>
  <c r="DL46" i="7"/>
  <c r="DL48" i="7"/>
  <c r="DO46" i="7"/>
  <c r="DR46" i="7"/>
  <c r="DR48" i="7" s="1"/>
  <c r="DU46" i="7"/>
  <c r="DV46" i="7" s="1"/>
  <c r="EG46" i="7"/>
  <c r="EJ46" i="7"/>
  <c r="EK46" i="7" s="1"/>
  <c r="EM46" i="7"/>
  <c r="EM48" i="7" s="1"/>
  <c r="ES46" i="7"/>
  <c r="ET46" i="7" s="1"/>
  <c r="EV46" i="7"/>
  <c r="EV48" i="7" s="1"/>
  <c r="EY46" i="7"/>
  <c r="EY48" i="7" s="1"/>
  <c r="FB46" i="7"/>
  <c r="FB48" i="7" s="1"/>
  <c r="FE46" i="7"/>
  <c r="FE48" i="7" s="1"/>
  <c r="FG46" i="7"/>
  <c r="FH46" i="7"/>
  <c r="FH48" i="7" s="1"/>
  <c r="FN46" i="7"/>
  <c r="FQ46" i="7"/>
  <c r="FQ48" i="7" s="1"/>
  <c r="FT46" i="7"/>
  <c r="FW46" i="7"/>
  <c r="FW48" i="7" s="1"/>
  <c r="FZ46" i="7"/>
  <c r="FZ48" i="7"/>
  <c r="GH46" i="7"/>
  <c r="GF46" i="7"/>
  <c r="GI46" i="7" s="1"/>
  <c r="GL46" i="7"/>
  <c r="GO46" i="7"/>
  <c r="GX46" i="7"/>
  <c r="HA46" i="7"/>
  <c r="HD46" i="7"/>
  <c r="HD48" i="7" s="1"/>
  <c r="HG46" i="7"/>
  <c r="HG48" i="7" s="1"/>
  <c r="HJ46" i="7"/>
  <c r="HJ48" i="7" s="1"/>
  <c r="HM46" i="7"/>
  <c r="HM48" i="7" s="1"/>
  <c r="HM66" i="7" s="1"/>
  <c r="HM72" i="7" s="1"/>
  <c r="HP46" i="7"/>
  <c r="HP48" i="7"/>
  <c r="HY46" i="7"/>
  <c r="IE46" i="7"/>
  <c r="IK46" i="7" s="1"/>
  <c r="IH46" i="7"/>
  <c r="IH48" i="7"/>
  <c r="IN46" i="7"/>
  <c r="IN48" i="7" s="1"/>
  <c r="IQ46" i="7"/>
  <c r="IQ48" i="7" s="1"/>
  <c r="IW46" i="7"/>
  <c r="IZ46" i="7"/>
  <c r="IZ48" i="7" s="1"/>
  <c r="JE46" i="7"/>
  <c r="JF46" i="7"/>
  <c r="JI46" i="7"/>
  <c r="JI48" i="7" s="1"/>
  <c r="JO46" i="7"/>
  <c r="JO48" i="7" s="1"/>
  <c r="JT46" i="7"/>
  <c r="JU46" i="7"/>
  <c r="JX46" i="7"/>
  <c r="KA46" i="7"/>
  <c r="KA48" i="7" s="1"/>
  <c r="KG46" i="7"/>
  <c r="KG48" i="7" s="1"/>
  <c r="KJ46" i="7"/>
  <c r="KJ48" i="7" s="1"/>
  <c r="KL46" i="7"/>
  <c r="KM46" i="7"/>
  <c r="KM48" i="7" s="1"/>
  <c r="KM66" i="7" s="1"/>
  <c r="KM72" i="7" s="1"/>
  <c r="KO46" i="7"/>
  <c r="KP46" i="7"/>
  <c r="KP48" i="7" s="1"/>
  <c r="KY46" i="7"/>
  <c r="LB46" i="7"/>
  <c r="LB48" i="7" s="1"/>
  <c r="LE46" i="7"/>
  <c r="LF46" i="7" s="1"/>
  <c r="LH46" i="7"/>
  <c r="LI46" i="7" s="1"/>
  <c r="LK46" i="7"/>
  <c r="LP46" i="7"/>
  <c r="LR46" i="7" s="1"/>
  <c r="LT46" i="7"/>
  <c r="LU46" i="7" s="1"/>
  <c r="LW46" i="7"/>
  <c r="LX46" i="7" s="1"/>
  <c r="LZ46" i="7"/>
  <c r="LZ48" i="7" s="1"/>
  <c r="LZ66" i="7" s="1"/>
  <c r="NA46" i="7"/>
  <c r="NJ46" i="7"/>
  <c r="E37" i="7"/>
  <c r="F37" i="7" s="1"/>
  <c r="H37" i="7"/>
  <c r="I37" i="7" s="1"/>
  <c r="K37" i="7"/>
  <c r="L37" i="7" s="1"/>
  <c r="N37" i="7"/>
  <c r="O37" i="7" s="1"/>
  <c r="Q37" i="7"/>
  <c r="R37" i="7" s="1"/>
  <c r="T37" i="7"/>
  <c r="U37" i="7" s="1"/>
  <c r="W37" i="7"/>
  <c r="X37" i="7" s="1"/>
  <c r="Z37" i="7"/>
  <c r="AA37" i="7" s="1"/>
  <c r="AF37" i="7"/>
  <c r="AG37" i="7" s="1"/>
  <c r="AL37" i="7"/>
  <c r="AO37" i="7"/>
  <c r="AP37" i="7" s="1"/>
  <c r="BA37" i="7"/>
  <c r="BB37" i="7" s="1"/>
  <c r="BD37" i="7"/>
  <c r="BE37" i="7" s="1"/>
  <c r="BG37" i="7"/>
  <c r="BH37" i="7" s="1"/>
  <c r="BJ37" i="7"/>
  <c r="BK37" i="7" s="1"/>
  <c r="BP37" i="7"/>
  <c r="BQ37" i="7" s="1"/>
  <c r="BS37" i="7"/>
  <c r="BT37" i="7" s="1"/>
  <c r="BV37" i="7"/>
  <c r="BW37" i="7" s="1"/>
  <c r="BY37" i="7"/>
  <c r="BZ37" i="7" s="1"/>
  <c r="CB37" i="7"/>
  <c r="CC37" i="7" s="1"/>
  <c r="CE37" i="7"/>
  <c r="CF37" i="7" s="1"/>
  <c r="CH37" i="7"/>
  <c r="CI37" i="7" s="1"/>
  <c r="CQ37" i="7"/>
  <c r="CR37" i="7" s="1"/>
  <c r="CT37" i="7"/>
  <c r="CU37" i="7" s="1"/>
  <c r="CW37" i="7"/>
  <c r="CX37" i="7" s="1"/>
  <c r="CZ37" i="7"/>
  <c r="DA37" i="7" s="1"/>
  <c r="DC37" i="7"/>
  <c r="DD37" i="7" s="1"/>
  <c r="DI37" i="7"/>
  <c r="DJ37" i="7" s="1"/>
  <c r="DL37" i="7"/>
  <c r="DM37" i="7" s="1"/>
  <c r="DO37" i="7"/>
  <c r="DP37" i="7" s="1"/>
  <c r="DR37" i="7"/>
  <c r="DS37" i="7" s="1"/>
  <c r="DU37" i="7"/>
  <c r="DV37" i="7" s="1"/>
  <c r="EG37" i="7"/>
  <c r="EH37" i="7" s="1"/>
  <c r="EJ37" i="7"/>
  <c r="EK37" i="7" s="1"/>
  <c r="EM37" i="7"/>
  <c r="EN37" i="7" s="1"/>
  <c r="ES37" i="7"/>
  <c r="ET37" i="7" s="1"/>
  <c r="EV37" i="7"/>
  <c r="EW37" i="7" s="1"/>
  <c r="EY37" i="7"/>
  <c r="EZ37" i="7" s="1"/>
  <c r="FB37" i="7"/>
  <c r="FC37" i="7" s="1"/>
  <c r="FE37" i="7"/>
  <c r="FF37" i="7" s="1"/>
  <c r="FH37" i="7"/>
  <c r="FI37" i="7" s="1"/>
  <c r="FN37" i="7"/>
  <c r="FO37" i="7" s="1"/>
  <c r="FQ37" i="7"/>
  <c r="FR37" i="7" s="1"/>
  <c r="FT37" i="7"/>
  <c r="FU37" i="7" s="1"/>
  <c r="FW37" i="7"/>
  <c r="FX37" i="7" s="1"/>
  <c r="FZ37" i="7"/>
  <c r="GA37" i="7" s="1"/>
  <c r="GF37" i="7"/>
  <c r="GL37" i="7"/>
  <c r="GO37" i="7"/>
  <c r="GP37" i="7" s="1"/>
  <c r="GX37" i="7"/>
  <c r="HA37" i="7"/>
  <c r="HB37" i="7" s="1"/>
  <c r="HD37" i="7"/>
  <c r="HG37" i="7"/>
  <c r="HJ37" i="7"/>
  <c r="HK37" i="7" s="1"/>
  <c r="HM37" i="7"/>
  <c r="HP37" i="7"/>
  <c r="HY37" i="7"/>
  <c r="IE37" i="7"/>
  <c r="IH37" i="7"/>
  <c r="IN37" i="7"/>
  <c r="IT37" i="7" s="1"/>
  <c r="IQ37" i="7"/>
  <c r="IR37" i="7" s="1"/>
  <c r="IW37" i="7"/>
  <c r="IX37" i="7" s="1"/>
  <c r="IZ37" i="7"/>
  <c r="JE37" i="7"/>
  <c r="JK37" i="7" s="1"/>
  <c r="JF37" i="7"/>
  <c r="JL37" i="7" s="1"/>
  <c r="JI37" i="7"/>
  <c r="JO37" i="7"/>
  <c r="JP37" i="7" s="1"/>
  <c r="JU37" i="7"/>
  <c r="JX37" i="7"/>
  <c r="JY37" i="7" s="1"/>
  <c r="KA37" i="7"/>
  <c r="KG37" i="7"/>
  <c r="KJ37" i="7"/>
  <c r="KM37" i="7"/>
  <c r="KP37" i="7"/>
  <c r="KY37" i="7"/>
  <c r="LB37" i="7"/>
  <c r="LE37" i="7"/>
  <c r="LH37" i="7"/>
  <c r="LK37" i="7"/>
  <c r="LP37" i="7"/>
  <c r="LQ37" i="7"/>
  <c r="LT37" i="7"/>
  <c r="LW37" i="7"/>
  <c r="LZ37" i="7"/>
  <c r="NA37" i="7"/>
  <c r="NJ37" i="7"/>
  <c r="E28" i="7"/>
  <c r="H28" i="7"/>
  <c r="K28" i="7"/>
  <c r="N28" i="7"/>
  <c r="Q28" i="7"/>
  <c r="T28" i="7"/>
  <c r="U28" i="7" s="1"/>
  <c r="W28" i="7"/>
  <c r="Z28" i="7"/>
  <c r="AA28" i="7" s="1"/>
  <c r="AF28" i="7"/>
  <c r="AL28" i="7"/>
  <c r="AO28" i="7"/>
  <c r="AP28" i="7" s="1"/>
  <c r="BA28" i="7"/>
  <c r="BD28" i="7"/>
  <c r="BG28" i="7"/>
  <c r="BJ28" i="7"/>
  <c r="BK28" i="7" s="1"/>
  <c r="BP28" i="7"/>
  <c r="BS28" i="7"/>
  <c r="BT28" i="7" s="1"/>
  <c r="BV28" i="7"/>
  <c r="BY28" i="7"/>
  <c r="CB28" i="7"/>
  <c r="CE28" i="7"/>
  <c r="CF28" i="7" s="1"/>
  <c r="CH28" i="7"/>
  <c r="CQ28" i="7"/>
  <c r="CT28" i="7"/>
  <c r="CW28" i="7"/>
  <c r="CZ28" i="7"/>
  <c r="DC28" i="7"/>
  <c r="DI28" i="7"/>
  <c r="DL28" i="7"/>
  <c r="DM28" i="7" s="1"/>
  <c r="DO28" i="7"/>
  <c r="DR28" i="7"/>
  <c r="DU28" i="7"/>
  <c r="EG28" i="7"/>
  <c r="EJ28" i="7"/>
  <c r="EK28" i="7" s="1"/>
  <c r="EM28" i="7"/>
  <c r="ES28" i="7"/>
  <c r="EV28" i="7"/>
  <c r="EW28" i="7" s="1"/>
  <c r="EY28" i="7"/>
  <c r="FB28" i="7"/>
  <c r="FE28" i="7"/>
  <c r="FF28" i="7" s="1"/>
  <c r="FH28" i="7"/>
  <c r="FN28" i="7"/>
  <c r="FO28" i="7" s="1"/>
  <c r="FQ28" i="7"/>
  <c r="FT28" i="7"/>
  <c r="FW28" i="7"/>
  <c r="FX28" i="7" s="1"/>
  <c r="FZ28" i="7"/>
  <c r="GF28" i="7"/>
  <c r="GF29" i="7" s="1"/>
  <c r="GL28" i="7"/>
  <c r="GL29" i="7" s="1"/>
  <c r="GO28" i="7"/>
  <c r="GX28" i="7"/>
  <c r="HA28" i="7"/>
  <c r="HD28" i="7"/>
  <c r="HD29" i="7" s="1"/>
  <c r="HG28" i="7"/>
  <c r="HJ28" i="7"/>
  <c r="HM28" i="7"/>
  <c r="HM29" i="7" s="1"/>
  <c r="HY28" i="7"/>
  <c r="IB28" i="7" s="1"/>
  <c r="IE28" i="7"/>
  <c r="IH28" i="7"/>
  <c r="IH29" i="7" s="1"/>
  <c r="II29" i="7" s="1"/>
  <c r="IN28" i="7"/>
  <c r="IN29" i="7" s="1"/>
  <c r="IQ28" i="7"/>
  <c r="IW28" i="7"/>
  <c r="IX28" i="7" s="1"/>
  <c r="IZ28" i="7"/>
  <c r="JE28" i="7"/>
  <c r="JK28" i="7" s="1"/>
  <c r="JF28" i="7"/>
  <c r="JI28" i="7"/>
  <c r="JI29" i="7" s="1"/>
  <c r="JO28" i="7"/>
  <c r="JU28" i="7"/>
  <c r="JV28" i="7" s="1"/>
  <c r="JX28" i="7"/>
  <c r="KA28" i="7"/>
  <c r="KG28" i="7"/>
  <c r="KH28" i="7" s="1"/>
  <c r="KJ28" i="7"/>
  <c r="KJ29" i="7" s="1"/>
  <c r="KM28" i="7"/>
  <c r="KY28" i="7"/>
  <c r="KY29" i="7" s="1"/>
  <c r="LB28" i="7"/>
  <c r="LB29" i="7" s="1"/>
  <c r="LE28" i="7"/>
  <c r="LE29" i="7" s="1"/>
  <c r="LH28" i="7"/>
  <c r="LH29" i="7" s="1"/>
  <c r="LK28" i="7"/>
  <c r="LK29" i="7" s="1"/>
  <c r="LP28" i="7"/>
  <c r="MB28" i="7" s="1"/>
  <c r="LQ28" i="7"/>
  <c r="LQ29" i="7" s="1"/>
  <c r="LT28" i="7"/>
  <c r="LT29" i="7" s="1"/>
  <c r="LW28" i="7"/>
  <c r="LW29" i="7" s="1"/>
  <c r="LZ28" i="7"/>
  <c r="LZ29" i="7" s="1"/>
  <c r="NA28" i="7"/>
  <c r="NJ28" i="7"/>
  <c r="NJ29" i="7" s="1"/>
  <c r="E19" i="7"/>
  <c r="F19" i="7" s="1"/>
  <c r="H19" i="7"/>
  <c r="K19" i="7"/>
  <c r="N19" i="7"/>
  <c r="Q19" i="7"/>
  <c r="T19" i="7"/>
  <c r="W19" i="7"/>
  <c r="X19" i="7" s="1"/>
  <c r="Z19" i="7"/>
  <c r="AF19" i="7"/>
  <c r="AG19" i="7" s="1"/>
  <c r="AL19" i="7"/>
  <c r="AO19" i="7"/>
  <c r="BA19" i="7"/>
  <c r="BB19" i="7" s="1"/>
  <c r="BD19" i="7"/>
  <c r="BG19" i="7"/>
  <c r="BJ19" i="7"/>
  <c r="BP19" i="7"/>
  <c r="BQ19" i="7" s="1"/>
  <c r="BS19" i="7"/>
  <c r="BT19" i="7" s="1"/>
  <c r="BV19" i="7"/>
  <c r="BW19" i="7" s="1"/>
  <c r="BY19" i="7"/>
  <c r="CB19" i="7"/>
  <c r="CE19" i="7"/>
  <c r="CH19" i="7"/>
  <c r="CQ19" i="7"/>
  <c r="CR19" i="7" s="1"/>
  <c r="CT19" i="7"/>
  <c r="CU19" i="7" s="1"/>
  <c r="CW19" i="7"/>
  <c r="CX19" i="7" s="1"/>
  <c r="CZ19" i="7"/>
  <c r="DA19" i="7" s="1"/>
  <c r="DC19" i="7"/>
  <c r="DI19" i="7"/>
  <c r="DJ19" i="7" s="1"/>
  <c r="DL19" i="7"/>
  <c r="DM19" i="7" s="1"/>
  <c r="DO19" i="7"/>
  <c r="DP19" i="7" s="1"/>
  <c r="DR19" i="7"/>
  <c r="DU19" i="7"/>
  <c r="DV19" i="7" s="1"/>
  <c r="EG19" i="7"/>
  <c r="EJ19" i="7"/>
  <c r="EK19" i="7" s="1"/>
  <c r="EM19" i="7"/>
  <c r="EN19" i="7" s="1"/>
  <c r="ES19" i="7"/>
  <c r="EV19" i="7"/>
  <c r="EY19" i="7"/>
  <c r="FB19" i="7"/>
  <c r="FE19" i="7"/>
  <c r="FH19" i="7"/>
  <c r="FI19" i="7" s="1"/>
  <c r="FQ19" i="7"/>
  <c r="FT19" i="7"/>
  <c r="FW19" i="7"/>
  <c r="FZ19" i="7"/>
  <c r="GF19" i="7"/>
  <c r="GG19" i="7" s="1"/>
  <c r="GL19" i="7"/>
  <c r="GL20" i="7"/>
  <c r="GO19" i="7"/>
  <c r="GP19" i="7" s="1"/>
  <c r="GX19" i="7"/>
  <c r="HD19" i="7"/>
  <c r="HE19" i="7" s="1"/>
  <c r="HG19" i="7"/>
  <c r="HG20" i="7" s="1"/>
  <c r="HJ19" i="7"/>
  <c r="HP19" i="7"/>
  <c r="HP20" i="7"/>
  <c r="HY19" i="7"/>
  <c r="IB19" i="7" s="1"/>
  <c r="IE19" i="7"/>
  <c r="IH19" i="7"/>
  <c r="IH20" i="7"/>
  <c r="II20" i="7" s="1"/>
  <c r="IN19" i="7"/>
  <c r="IQ19" i="7"/>
  <c r="IR19" i="7" s="1"/>
  <c r="IW19" i="7"/>
  <c r="IZ19" i="7"/>
  <c r="IZ20" i="7" s="1"/>
  <c r="JE19" i="7"/>
  <c r="JG19" i="7" s="1"/>
  <c r="JF19" i="7"/>
  <c r="JI19" i="7"/>
  <c r="JI20" i="7" s="1"/>
  <c r="JI30" i="7" s="1"/>
  <c r="JI38" i="7" s="1"/>
  <c r="JO19" i="7"/>
  <c r="JP19" i="7" s="1"/>
  <c r="JU19" i="7"/>
  <c r="JX19" i="7"/>
  <c r="KA19" i="7"/>
  <c r="KG19" i="7"/>
  <c r="KJ19" i="7"/>
  <c r="KM19" i="7"/>
  <c r="KM20" i="7" s="1"/>
  <c r="KP19" i="7"/>
  <c r="KY19" i="7"/>
  <c r="LB19" i="7"/>
  <c r="LB20" i="7" s="1"/>
  <c r="LE19" i="7"/>
  <c r="LE20" i="7" s="1"/>
  <c r="LH19" i="7"/>
  <c r="LH20" i="7" s="1"/>
  <c r="LK19" i="7"/>
  <c r="LK20" i="7" s="1"/>
  <c r="LP19" i="7"/>
  <c r="LQ19" i="7"/>
  <c r="LT19" i="7"/>
  <c r="LT20" i="7" s="1"/>
  <c r="LW19" i="7"/>
  <c r="LW20" i="7" s="1"/>
  <c r="LZ19" i="7"/>
  <c r="LZ20" i="7" s="1"/>
  <c r="NA19" i="7"/>
  <c r="NA20" i="7" s="1"/>
  <c r="NB20" i="7" s="1"/>
  <c r="NJ19" i="7"/>
  <c r="NP19" i="7" s="1"/>
  <c r="KL48" i="7"/>
  <c r="JR13" i="7"/>
  <c r="KS58" i="7"/>
  <c r="GU45" i="7"/>
  <c r="JQ57" i="7"/>
  <c r="JR10" i="7"/>
  <c r="JQ73" i="7"/>
  <c r="JQ69" i="7"/>
  <c r="JQ54" i="7"/>
  <c r="JQ52" i="7"/>
  <c r="JQ44" i="7"/>
  <c r="JQ42" i="7"/>
  <c r="JQ40" i="7"/>
  <c r="JQ33" i="7"/>
  <c r="LM28" i="7"/>
  <c r="LM37" i="7"/>
  <c r="LM46" i="7"/>
  <c r="LM19" i="7"/>
  <c r="NJ20" i="7"/>
  <c r="EO65" i="7"/>
  <c r="JR41" i="7"/>
  <c r="JR34" i="7"/>
  <c r="JQ12" i="7"/>
  <c r="MF74" i="7"/>
  <c r="MF70" i="7"/>
  <c r="MF64" i="7"/>
  <c r="EO58" i="7"/>
  <c r="JB58" i="7"/>
  <c r="JD58" i="7" s="1"/>
  <c r="JC61" i="7"/>
  <c r="JB65" i="7"/>
  <c r="JB46" i="7"/>
  <c r="JB61" i="7"/>
  <c r="IA46" i="7"/>
  <c r="EO71" i="7"/>
  <c r="EO46" i="7"/>
  <c r="EG48" i="7"/>
  <c r="BP20" i="7"/>
  <c r="BQ20" i="7" s="1"/>
  <c r="CM65" i="7"/>
  <c r="MF52" i="7"/>
  <c r="MG52" i="7" s="1"/>
  <c r="MF50" i="7"/>
  <c r="EC28" i="7"/>
  <c r="HU46" i="7"/>
  <c r="DH48" i="7"/>
  <c r="HU58" i="7"/>
  <c r="HU71" i="7"/>
  <c r="EC19" i="7"/>
  <c r="HU37" i="7"/>
  <c r="EC37" i="7"/>
  <c r="HU65" i="7"/>
  <c r="AB48" i="7"/>
  <c r="AH48" i="7" s="1"/>
  <c r="JK19" i="7"/>
  <c r="IS19" i="7"/>
  <c r="IJ19" i="7"/>
  <c r="GQ19" i="7"/>
  <c r="AB19" i="7"/>
  <c r="AH19" i="7" s="1"/>
  <c r="JE20" i="7"/>
  <c r="EC20" i="7"/>
  <c r="IS28" i="7"/>
  <c r="IJ28" i="7"/>
  <c r="GQ28" i="7"/>
  <c r="GB28" i="7"/>
  <c r="FJ28" i="7"/>
  <c r="DE28" i="7"/>
  <c r="AB28" i="7"/>
  <c r="AH28" i="7" s="1"/>
  <c r="MB37" i="7"/>
  <c r="ME37" i="7" s="1"/>
  <c r="KC37" i="7"/>
  <c r="IS37" i="7"/>
  <c r="IJ37" i="7"/>
  <c r="GQ37" i="7"/>
  <c r="GB37" i="7"/>
  <c r="FJ37" i="7"/>
  <c r="DE37" i="7"/>
  <c r="AB37" i="7"/>
  <c r="JL58" i="7"/>
  <c r="IT58" i="7"/>
  <c r="MB61" i="7"/>
  <c r="KC61" i="7"/>
  <c r="IS61" i="7"/>
  <c r="IJ61" i="7"/>
  <c r="GQ61" i="7"/>
  <c r="GB61" i="7"/>
  <c r="FJ61" i="7"/>
  <c r="AB61" i="7"/>
  <c r="IT19" i="7"/>
  <c r="GR19" i="7"/>
  <c r="LQ20" i="7"/>
  <c r="KY20" i="7"/>
  <c r="KA20" i="7"/>
  <c r="JU20" i="7"/>
  <c r="IN20" i="7"/>
  <c r="IE20" i="7"/>
  <c r="HY20" i="7"/>
  <c r="FH20" i="7"/>
  <c r="FI20" i="7" s="1"/>
  <c r="DI20" i="7"/>
  <c r="DJ20" i="7" s="1"/>
  <c r="GB29" i="7"/>
  <c r="FJ29" i="7"/>
  <c r="DE29" i="7"/>
  <c r="KC46" i="7"/>
  <c r="JK46" i="7"/>
  <c r="IS46" i="7"/>
  <c r="IJ46" i="7"/>
  <c r="GQ46" i="7"/>
  <c r="DE46" i="7"/>
  <c r="AB46" i="7"/>
  <c r="AH46" i="7" s="1"/>
  <c r="NA48" i="7"/>
  <c r="LT48" i="7"/>
  <c r="LU48" i="7" s="1"/>
  <c r="JX48" i="7"/>
  <c r="JU48" i="7"/>
  <c r="GX48" i="7"/>
  <c r="GF48" i="7"/>
  <c r="GI48" i="7" s="1"/>
  <c r="FN48" i="7"/>
  <c r="FN66" i="7" s="1"/>
  <c r="FN72" i="7" s="1"/>
  <c r="ES48" i="7"/>
  <c r="ET48" i="7" s="1"/>
  <c r="DI48" i="7"/>
  <c r="CQ48" i="7"/>
  <c r="AL48" i="7"/>
  <c r="E48" i="7"/>
  <c r="F48" i="7" s="1"/>
  <c r="KC58" i="7"/>
  <c r="KE58" i="7" s="1"/>
  <c r="JK58" i="7"/>
  <c r="JM58" i="7" s="1"/>
  <c r="IS58" i="7"/>
  <c r="IJ58" i="7"/>
  <c r="IL58" i="7" s="1"/>
  <c r="GQ58" i="7"/>
  <c r="GB58" i="7"/>
  <c r="DE58" i="7"/>
  <c r="AB58" i="7"/>
  <c r="AH58" i="7" s="1"/>
  <c r="KD61" i="7"/>
  <c r="IK61" i="7"/>
  <c r="KD71" i="7"/>
  <c r="IK71" i="7"/>
  <c r="KC65" i="7"/>
  <c r="IS65" i="7"/>
  <c r="IJ65" i="7"/>
  <c r="GQ65" i="7"/>
  <c r="GB65" i="7"/>
  <c r="DE65" i="7"/>
  <c r="AB65" i="7"/>
  <c r="AH65" i="7" s="1"/>
  <c r="MB71" i="7"/>
  <c r="KC71" i="7"/>
  <c r="IS71" i="7"/>
  <c r="IJ71" i="7"/>
  <c r="IL71" i="7" s="1"/>
  <c r="GQ71" i="7"/>
  <c r="FJ71" i="7"/>
  <c r="DE71" i="7"/>
  <c r="AB71" i="7"/>
  <c r="AH71" i="7" s="1"/>
  <c r="AB20" i="7"/>
  <c r="AH20" i="7" s="1"/>
  <c r="IS20" i="7"/>
  <c r="IJ22" i="7"/>
  <c r="MB54" i="7"/>
  <c r="KC27" i="7"/>
  <c r="KU27" i="7" s="1"/>
  <c r="IS21" i="7"/>
  <c r="KC18" i="7"/>
  <c r="MB50" i="7"/>
  <c r="HU17" i="7"/>
  <c r="DE12" i="7"/>
  <c r="DE17" i="7"/>
  <c r="FJ11" i="7"/>
  <c r="FL11" i="7" s="1"/>
  <c r="FJ17" i="7"/>
  <c r="GB12" i="7"/>
  <c r="GB17" i="7"/>
  <c r="MB58" i="7"/>
  <c r="KC19" i="7"/>
  <c r="KC28" i="7"/>
  <c r="DE11" i="7"/>
  <c r="DG11" i="7" s="1"/>
  <c r="FJ13" i="7"/>
  <c r="FJ12" i="7"/>
  <c r="GB16" i="7"/>
  <c r="GB19" i="7"/>
  <c r="KC29" i="7"/>
  <c r="DE20" i="7"/>
  <c r="FJ19" i="7"/>
  <c r="DE19" i="7"/>
  <c r="GB20" i="7"/>
  <c r="NH21" i="7" l="1"/>
  <c r="JD24" i="7"/>
  <c r="IU12" i="7"/>
  <c r="GD11" i="7"/>
  <c r="EQ12" i="7"/>
  <c r="AD10" i="7"/>
  <c r="LH48" i="7"/>
  <c r="LI48" i="7" s="1"/>
  <c r="KN46" i="7"/>
  <c r="GR46" i="7"/>
  <c r="BJ48" i="7"/>
  <c r="BK48" i="7" s="1"/>
  <c r="KQ61" i="7"/>
  <c r="JV61" i="7"/>
  <c r="JG61" i="7"/>
  <c r="IC61" i="7"/>
  <c r="DJ61" i="7"/>
  <c r="KN65" i="7"/>
  <c r="AM65" i="7"/>
  <c r="BM65" i="7"/>
  <c r="BN65" i="7" s="1"/>
  <c r="MD23" i="7"/>
  <c r="MD21" i="7"/>
  <c r="MD15" i="7"/>
  <c r="MD13" i="7"/>
  <c r="MD11" i="7"/>
  <c r="EE26" i="7"/>
  <c r="GD26" i="7"/>
  <c r="IL26" i="7"/>
  <c r="JM26" i="7"/>
  <c r="MD26" i="7"/>
  <c r="NH70" i="7"/>
  <c r="NH68" i="7"/>
  <c r="NH59" i="7"/>
  <c r="NH56" i="7"/>
  <c r="NH54" i="7"/>
  <c r="NH52" i="7"/>
  <c r="NH50" i="7"/>
  <c r="NH47" i="7"/>
  <c r="NH44" i="7"/>
  <c r="NH42" i="7"/>
  <c r="NH36" i="7"/>
  <c r="IC23" i="7"/>
  <c r="IC21" i="7"/>
  <c r="IC17" i="7"/>
  <c r="IC15" i="7"/>
  <c r="IC13" i="7"/>
  <c r="NW61" i="7"/>
  <c r="LO68" i="7"/>
  <c r="CL61" i="7"/>
  <c r="MJ46" i="7"/>
  <c r="MJ71" i="7"/>
  <c r="NY67" i="7"/>
  <c r="OB67" i="7" s="1"/>
  <c r="KT16" i="7"/>
  <c r="AK38" i="7"/>
  <c r="BL38" i="7" s="1"/>
  <c r="BL30" i="7"/>
  <c r="AM28" i="7"/>
  <c r="BM28" i="7"/>
  <c r="LN37" i="7"/>
  <c r="EG66" i="7"/>
  <c r="EG72" i="7" s="1"/>
  <c r="AM58" i="7"/>
  <c r="BM58" i="7"/>
  <c r="MG15" i="7"/>
  <c r="EE73" i="7"/>
  <c r="EE64" i="7"/>
  <c r="EE59" i="7"/>
  <c r="EE50" i="7"/>
  <c r="EE44" i="7"/>
  <c r="EE40" i="7"/>
  <c r="EE34" i="7"/>
  <c r="EE24" i="7"/>
  <c r="EE18" i="7"/>
  <c r="EE14" i="7"/>
  <c r="NH64" i="7"/>
  <c r="EQ25" i="7"/>
  <c r="EQ23" i="7"/>
  <c r="EQ21" i="7"/>
  <c r="EQ17" i="7"/>
  <c r="JD10" i="7"/>
  <c r="JD27" i="7"/>
  <c r="EB71" i="7"/>
  <c r="HT58" i="7"/>
  <c r="KE71" i="7"/>
  <c r="JD61" i="7"/>
  <c r="LR19" i="7"/>
  <c r="IK19" i="7"/>
  <c r="GO20" i="7"/>
  <c r="GP20" i="7" s="1"/>
  <c r="DO20" i="7"/>
  <c r="DP20" i="7" s="1"/>
  <c r="EV29" i="7"/>
  <c r="EW29" i="7" s="1"/>
  <c r="BJ29" i="7"/>
  <c r="BK29" i="7" s="1"/>
  <c r="AM37" i="7"/>
  <c r="BM37" i="7"/>
  <c r="FI46" i="7"/>
  <c r="KN61" i="7"/>
  <c r="FI61" i="7"/>
  <c r="AM61" i="7"/>
  <c r="BM61" i="7"/>
  <c r="KQ65" i="7"/>
  <c r="JV65" i="7"/>
  <c r="IC65" i="7"/>
  <c r="DJ65" i="7"/>
  <c r="MD45" i="7"/>
  <c r="MD43" i="7"/>
  <c r="MD14" i="7"/>
  <c r="JR15" i="7"/>
  <c r="JR63" i="7"/>
  <c r="EA20" i="7"/>
  <c r="EB20" i="7" s="1"/>
  <c r="EE55" i="7"/>
  <c r="HW26" i="7"/>
  <c r="IU26" i="7"/>
  <c r="GJ21" i="7"/>
  <c r="GJ25" i="7"/>
  <c r="GJ33" i="7"/>
  <c r="NH60" i="7"/>
  <c r="NH55" i="7"/>
  <c r="NH51" i="7"/>
  <c r="NH45" i="7"/>
  <c r="NH35" i="7"/>
  <c r="DD61" i="7"/>
  <c r="DS65" i="7"/>
  <c r="DY61" i="7"/>
  <c r="FR71" i="7"/>
  <c r="GY48" i="7"/>
  <c r="HN61" i="7"/>
  <c r="KT13" i="7"/>
  <c r="KT11" i="7"/>
  <c r="AM48" i="7"/>
  <c r="CW20" i="7"/>
  <c r="CX20" i="7" s="1"/>
  <c r="JO20" i="7"/>
  <c r="JP20" i="7" s="1"/>
  <c r="BV20" i="7"/>
  <c r="BW20" i="7" s="1"/>
  <c r="W20" i="7"/>
  <c r="X20" i="7" s="1"/>
  <c r="CE29" i="7"/>
  <c r="CF29" i="7" s="1"/>
  <c r="LW48" i="7"/>
  <c r="LW66" i="7" s="1"/>
  <c r="AM46" i="7"/>
  <c r="BM46" i="7"/>
  <c r="FL12" i="7"/>
  <c r="KE27" i="7"/>
  <c r="CO12" i="7"/>
  <c r="AU29" i="7"/>
  <c r="AV29" i="7" s="1"/>
  <c r="AK72" i="7"/>
  <c r="BL72" i="7" s="1"/>
  <c r="BL66" i="7"/>
  <c r="EQ70" i="7"/>
  <c r="AM19" i="7"/>
  <c r="BM19" i="7"/>
  <c r="HA20" i="7"/>
  <c r="HB20" i="7" s="1"/>
  <c r="MF40" i="7"/>
  <c r="AC71" i="7"/>
  <c r="AD71" i="7" s="1"/>
  <c r="IK20" i="7"/>
  <c r="EQ15" i="7"/>
  <c r="AM71" i="7"/>
  <c r="BM71" i="7"/>
  <c r="BN71" i="7" s="1"/>
  <c r="T29" i="7"/>
  <c r="U29" i="7" s="1"/>
  <c r="DQ72" i="7"/>
  <c r="IL19" i="7"/>
  <c r="FE20" i="7"/>
  <c r="FF20" i="7" s="1"/>
  <c r="FF19" i="7"/>
  <c r="FK19" i="7"/>
  <c r="FL19" i="7" s="1"/>
  <c r="ET19" i="7"/>
  <c r="DC20" i="7"/>
  <c r="DD20" i="7" s="1"/>
  <c r="DD19" i="7"/>
  <c r="DC29" i="7"/>
  <c r="DD28" i="7"/>
  <c r="AH62" i="7"/>
  <c r="AJ62" i="7" s="1"/>
  <c r="AD62" i="7"/>
  <c r="AH54" i="7"/>
  <c r="AJ54" i="7" s="1"/>
  <c r="AD54" i="7"/>
  <c r="AH47" i="7"/>
  <c r="AJ47" i="7" s="1"/>
  <c r="AD47" i="7"/>
  <c r="AH42" i="7"/>
  <c r="AJ42" i="7" s="1"/>
  <c r="AD42" i="7"/>
  <c r="AH33" i="7"/>
  <c r="AJ33" i="7" s="1"/>
  <c r="AD33" i="7"/>
  <c r="AH24" i="7"/>
  <c r="AJ24" i="7" s="1"/>
  <c r="AD24" i="7"/>
  <c r="JQ63" i="7"/>
  <c r="JS63" i="7" s="1"/>
  <c r="IL63" i="7"/>
  <c r="JQ31" i="7"/>
  <c r="IL31" i="7"/>
  <c r="KU22" i="7"/>
  <c r="KW22" i="7" s="1"/>
  <c r="KE22" i="7"/>
  <c r="ME12" i="7"/>
  <c r="MD12" i="7"/>
  <c r="HW11" i="7"/>
  <c r="KU26" i="7"/>
  <c r="KW26" i="7" s="1"/>
  <c r="KE26" i="7"/>
  <c r="DM58" i="7"/>
  <c r="HN28" i="7"/>
  <c r="HL29" i="7"/>
  <c r="HN29" i="7" s="1"/>
  <c r="AX66" i="7"/>
  <c r="AY48" i="7"/>
  <c r="KU67" i="7"/>
  <c r="KW67" i="7" s="1"/>
  <c r="KT67" i="7"/>
  <c r="LX48" i="7"/>
  <c r="GL48" i="7"/>
  <c r="IL46" i="7"/>
  <c r="MB46" i="7"/>
  <c r="ME46" i="7" s="1"/>
  <c r="ES20" i="7"/>
  <c r="MC19" i="7"/>
  <c r="JK61" i="7"/>
  <c r="GD28" i="7"/>
  <c r="IU19" i="7"/>
  <c r="DJ48" i="7"/>
  <c r="HY29" i="7"/>
  <c r="IB29" i="7" s="1"/>
  <c r="KS46" i="7"/>
  <c r="JL19" i="7"/>
  <c r="JM19" i="7" s="1"/>
  <c r="IQ20" i="7"/>
  <c r="FT20" i="7"/>
  <c r="FU20" i="7" s="1"/>
  <c r="FU19" i="7"/>
  <c r="FB20" i="7"/>
  <c r="FC20" i="7" s="1"/>
  <c r="FC19" i="7"/>
  <c r="EM20" i="7"/>
  <c r="EN20" i="7" s="1"/>
  <c r="DU20" i="7"/>
  <c r="DV20" i="7" s="1"/>
  <c r="CZ20" i="7"/>
  <c r="DA20" i="7" s="1"/>
  <c r="BY20" i="7"/>
  <c r="BZ20" i="7" s="1"/>
  <c r="BZ19" i="7"/>
  <c r="LW30" i="7"/>
  <c r="LW38" i="7" s="1"/>
  <c r="KY30" i="7"/>
  <c r="KY38" i="7" s="1"/>
  <c r="JO29" i="7"/>
  <c r="JP29" i="7" s="1"/>
  <c r="JP28" i="7"/>
  <c r="HA29" i="7"/>
  <c r="HB29" i="7" s="1"/>
  <c r="HB28" i="7"/>
  <c r="GI28" i="7"/>
  <c r="GG28" i="7"/>
  <c r="FT29" i="7"/>
  <c r="FU29" i="7" s="1"/>
  <c r="FU28" i="7"/>
  <c r="EG29" i="7"/>
  <c r="EH29" i="7" s="1"/>
  <c r="EH28" i="7"/>
  <c r="DL29" i="7"/>
  <c r="DM29" i="7" s="1"/>
  <c r="CZ29" i="7"/>
  <c r="DA29" i="7" s="1"/>
  <c r="DA28" i="7"/>
  <c r="CH29" i="7"/>
  <c r="CI29" i="7" s="1"/>
  <c r="CI28" i="7"/>
  <c r="BY29" i="7"/>
  <c r="BZ29" i="7" s="1"/>
  <c r="BZ28" i="7"/>
  <c r="BP29" i="7"/>
  <c r="BQ28" i="7"/>
  <c r="LR37" i="7"/>
  <c r="JG37" i="7"/>
  <c r="LK48" i="7"/>
  <c r="LL48" i="7" s="1"/>
  <c r="LL46" i="7"/>
  <c r="JE48" i="7"/>
  <c r="JG46" i="7"/>
  <c r="IT48" i="7"/>
  <c r="IU48" i="7" s="1"/>
  <c r="HA48" i="7"/>
  <c r="HB46" i="7"/>
  <c r="FK48" i="7"/>
  <c r="EJ48" i="7"/>
  <c r="EK48" i="7" s="1"/>
  <c r="BD48" i="7"/>
  <c r="BE48" i="7" s="1"/>
  <c r="LR58" i="7"/>
  <c r="IC58" i="7"/>
  <c r="GJ58" i="7"/>
  <c r="LR61" i="7"/>
  <c r="GJ65" i="7"/>
  <c r="LR71" i="7"/>
  <c r="FI71" i="7"/>
  <c r="AH17" i="7"/>
  <c r="AJ17" i="7" s="1"/>
  <c r="AD17" i="7"/>
  <c r="AH15" i="7"/>
  <c r="AJ15" i="7" s="1"/>
  <c r="AD15" i="7"/>
  <c r="DG70" i="7"/>
  <c r="DG68" i="7"/>
  <c r="DG63" i="7"/>
  <c r="DG60" i="7"/>
  <c r="DG57" i="7"/>
  <c r="DG55" i="7"/>
  <c r="DG53" i="7"/>
  <c r="DG51" i="7"/>
  <c r="DG49" i="7"/>
  <c r="DG45" i="7"/>
  <c r="DG43" i="7"/>
  <c r="DG41" i="7"/>
  <c r="DG36" i="7"/>
  <c r="DG34" i="7"/>
  <c r="DG31" i="7"/>
  <c r="DG25" i="7"/>
  <c r="DG23" i="7"/>
  <c r="DG21" i="7"/>
  <c r="FL73" i="7"/>
  <c r="FL69" i="7"/>
  <c r="FL64" i="7"/>
  <c r="FL62" i="7"/>
  <c r="FL59" i="7"/>
  <c r="FL56" i="7"/>
  <c r="FL54" i="7"/>
  <c r="FL52" i="7"/>
  <c r="FL50" i="7"/>
  <c r="FL47" i="7"/>
  <c r="FL44" i="7"/>
  <c r="FL42" i="7"/>
  <c r="FL40" i="7"/>
  <c r="FL35" i="7"/>
  <c r="FL31" i="7"/>
  <c r="FL25" i="7"/>
  <c r="FL23" i="7"/>
  <c r="FL21" i="7"/>
  <c r="GD73" i="7"/>
  <c r="GD69" i="7"/>
  <c r="GD64" i="7"/>
  <c r="GD62" i="7"/>
  <c r="GD59" i="7"/>
  <c r="GD56" i="7"/>
  <c r="GD52" i="7"/>
  <c r="GD47" i="7"/>
  <c r="GD44" i="7"/>
  <c r="GD42" i="7"/>
  <c r="GD40" i="7"/>
  <c r="GD35" i="7"/>
  <c r="GD33" i="7"/>
  <c r="GD27" i="7"/>
  <c r="GD24" i="7"/>
  <c r="GD22" i="7"/>
  <c r="GD12" i="7"/>
  <c r="GJ70" i="7"/>
  <c r="GJ68" i="7"/>
  <c r="GJ63" i="7"/>
  <c r="GJ60" i="7"/>
  <c r="GJ57" i="7"/>
  <c r="GJ55" i="7"/>
  <c r="GJ53" i="7"/>
  <c r="GJ51" i="7"/>
  <c r="GJ49" i="7"/>
  <c r="GJ45" i="7"/>
  <c r="GJ43" i="7"/>
  <c r="GJ41" i="7"/>
  <c r="GS12" i="7"/>
  <c r="IL10" i="7"/>
  <c r="IL22" i="7"/>
  <c r="IL18" i="7"/>
  <c r="IL12" i="7"/>
  <c r="IU10" i="7"/>
  <c r="IU18" i="7"/>
  <c r="IU16" i="7"/>
  <c r="IU14" i="7"/>
  <c r="JM73" i="7"/>
  <c r="JM69" i="7"/>
  <c r="JM64" i="7"/>
  <c r="JM62" i="7"/>
  <c r="JM59" i="7"/>
  <c r="JM56" i="7"/>
  <c r="JM54" i="7"/>
  <c r="JM52" i="7"/>
  <c r="JM50" i="7"/>
  <c r="JM47" i="7"/>
  <c r="JM44" i="7"/>
  <c r="JM42" i="7"/>
  <c r="JM40" i="7"/>
  <c r="JM35" i="7"/>
  <c r="JM33" i="7"/>
  <c r="JM27" i="7"/>
  <c r="MD54" i="7"/>
  <c r="JV20" i="7"/>
  <c r="NQ71" i="7"/>
  <c r="GU26" i="7"/>
  <c r="OB26" i="7" s="1"/>
  <c r="OE26" i="7" s="1"/>
  <c r="NM48" i="7"/>
  <c r="NN48" i="7" s="1"/>
  <c r="NN46" i="7"/>
  <c r="NY62" i="7"/>
  <c r="NY59" i="7"/>
  <c r="NY54" i="7"/>
  <c r="NY52" i="7"/>
  <c r="NY47" i="7"/>
  <c r="NY44" i="7"/>
  <c r="NY35" i="7"/>
  <c r="LO35" i="7"/>
  <c r="ME35" i="7"/>
  <c r="MG35" i="7" s="1"/>
  <c r="LO33" i="7"/>
  <c r="ME33" i="7"/>
  <c r="MG33" i="7" s="1"/>
  <c r="LO23" i="7"/>
  <c r="ME23" i="7"/>
  <c r="MG23" i="7" s="1"/>
  <c r="LO21" i="7"/>
  <c r="ME21" i="7"/>
  <c r="MG21" i="7" s="1"/>
  <c r="LO13" i="7"/>
  <c r="ME13" i="7"/>
  <c r="MG13" i="7" s="1"/>
  <c r="LO11" i="7"/>
  <c r="ME11" i="7"/>
  <c r="MG11" i="7" s="1"/>
  <c r="DA46" i="7"/>
  <c r="CY48" i="7"/>
  <c r="DA71" i="7"/>
  <c r="EZ61" i="7"/>
  <c r="FC58" i="7"/>
  <c r="FF48" i="7"/>
  <c r="FD66" i="7"/>
  <c r="FF65" i="7"/>
  <c r="FO61" i="7"/>
  <c r="FX48" i="7"/>
  <c r="FV66" i="7"/>
  <c r="HE58" i="7"/>
  <c r="HF20" i="7"/>
  <c r="HH19" i="7"/>
  <c r="HH58" i="7"/>
  <c r="HK48" i="7"/>
  <c r="HI66" i="7"/>
  <c r="HK65" i="7"/>
  <c r="AY19" i="7"/>
  <c r="AX20" i="7"/>
  <c r="AY20" i="7" s="1"/>
  <c r="GS46" i="7"/>
  <c r="FW20" i="7"/>
  <c r="FX19" i="7"/>
  <c r="EP19" i="7"/>
  <c r="EQ19" i="7" s="1"/>
  <c r="EH19" i="7"/>
  <c r="CB20" i="7"/>
  <c r="CC19" i="7"/>
  <c r="DO29" i="7"/>
  <c r="DP29" i="7" s="1"/>
  <c r="DP28" i="7"/>
  <c r="KO48" i="7"/>
  <c r="KQ48" i="7" s="1"/>
  <c r="KQ46" i="7"/>
  <c r="JT48" i="7"/>
  <c r="JV48" i="7" s="1"/>
  <c r="JV46" i="7"/>
  <c r="FJ65" i="7"/>
  <c r="FI65" i="7"/>
  <c r="AH64" i="7"/>
  <c r="AJ64" i="7" s="1"/>
  <c r="AD64" i="7"/>
  <c r="AH56" i="7"/>
  <c r="AJ56" i="7" s="1"/>
  <c r="AD56" i="7"/>
  <c r="AH50" i="7"/>
  <c r="AD50" i="7"/>
  <c r="AH35" i="7"/>
  <c r="AJ35" i="7" s="1"/>
  <c r="AD35" i="7"/>
  <c r="AH22" i="7"/>
  <c r="AJ22" i="7" s="1"/>
  <c r="AD22" i="7"/>
  <c r="DG17" i="7"/>
  <c r="JQ53" i="7"/>
  <c r="IL53" i="7"/>
  <c r="JQ49" i="7"/>
  <c r="IL49" i="7"/>
  <c r="JQ43" i="7"/>
  <c r="IL43" i="7"/>
  <c r="MD22" i="7"/>
  <c r="ME22" i="7"/>
  <c r="FR46" i="7"/>
  <c r="FP48" i="7"/>
  <c r="FR48" i="7" s="1"/>
  <c r="GB71" i="7"/>
  <c r="GD71" i="7" s="1"/>
  <c r="GR61" i="7"/>
  <c r="KD37" i="7"/>
  <c r="KE37" i="7" s="1"/>
  <c r="KE61" i="7"/>
  <c r="IU37" i="7"/>
  <c r="EC61" i="7"/>
  <c r="JS33" i="7"/>
  <c r="GI29" i="7"/>
  <c r="GG29" i="7"/>
  <c r="NG19" i="7"/>
  <c r="NH19" i="7" s="1"/>
  <c r="NB19" i="7"/>
  <c r="FQ20" i="7"/>
  <c r="FR20" i="7" s="1"/>
  <c r="FR19" i="7"/>
  <c r="EY20" i="7"/>
  <c r="EZ19" i="7"/>
  <c r="CH20" i="7"/>
  <c r="CI20" i="7" s="1"/>
  <c r="CI19" i="7"/>
  <c r="BJ20" i="7"/>
  <c r="BK19" i="7"/>
  <c r="FZ29" i="7"/>
  <c r="GA29" i="7" s="1"/>
  <c r="GA28" i="7"/>
  <c r="FQ29" i="7"/>
  <c r="FR29" i="7" s="1"/>
  <c r="FR28" i="7"/>
  <c r="FB29" i="7"/>
  <c r="FC29" i="7" s="1"/>
  <c r="FC28" i="7"/>
  <c r="ES29" i="7"/>
  <c r="ET29" i="7" s="1"/>
  <c r="ET28" i="7"/>
  <c r="DU29" i="7"/>
  <c r="DV29" i="7" s="1"/>
  <c r="DV28" i="7"/>
  <c r="CW29" i="7"/>
  <c r="CX29" i="7" s="1"/>
  <c r="CX28" i="7"/>
  <c r="BV29" i="7"/>
  <c r="BW29" i="7" s="1"/>
  <c r="BW28" i="7"/>
  <c r="GI37" i="7"/>
  <c r="GJ37" i="7" s="1"/>
  <c r="GG37" i="7"/>
  <c r="NG46" i="7"/>
  <c r="NB46" i="7"/>
  <c r="KY48" i="7"/>
  <c r="KZ48" i="7" s="1"/>
  <c r="KZ46" i="7"/>
  <c r="KR58" i="7"/>
  <c r="KT58" i="7" s="1"/>
  <c r="KN58" i="7"/>
  <c r="FK58" i="7"/>
  <c r="DR66" i="7"/>
  <c r="DS66" i="7" s="1"/>
  <c r="DF58" i="7"/>
  <c r="CB66" i="7"/>
  <c r="JK65" i="7"/>
  <c r="JG65" i="7"/>
  <c r="KR71" i="7"/>
  <c r="KN71" i="7"/>
  <c r="AH70" i="7"/>
  <c r="AJ70" i="7" s="1"/>
  <c r="AD70" i="7"/>
  <c r="AH68" i="7"/>
  <c r="AJ68" i="7" s="1"/>
  <c r="AD68" i="7"/>
  <c r="AH63" i="7"/>
  <c r="AJ63" i="7" s="1"/>
  <c r="AD63" i="7"/>
  <c r="AH60" i="7"/>
  <c r="AJ60" i="7" s="1"/>
  <c r="AD60" i="7"/>
  <c r="AH57" i="7"/>
  <c r="AJ57" i="7" s="1"/>
  <c r="AD57" i="7"/>
  <c r="AH55" i="7"/>
  <c r="AJ55" i="7" s="1"/>
  <c r="AD55" i="7"/>
  <c r="AH51" i="7"/>
  <c r="AJ51" i="7" s="1"/>
  <c r="AD51" i="7"/>
  <c r="AH49" i="7"/>
  <c r="AJ49" i="7" s="1"/>
  <c r="AD49" i="7"/>
  <c r="AH45" i="7"/>
  <c r="AJ45" i="7" s="1"/>
  <c r="AD45" i="7"/>
  <c r="AH43" i="7"/>
  <c r="AJ43" i="7" s="1"/>
  <c r="AD43" i="7"/>
  <c r="AH41" i="7"/>
  <c r="AJ41" i="7" s="1"/>
  <c r="AD41" i="7"/>
  <c r="AH36" i="7"/>
  <c r="AJ36" i="7" s="1"/>
  <c r="AD36" i="7"/>
  <c r="AH34" i="7"/>
  <c r="AJ34" i="7" s="1"/>
  <c r="AD34" i="7"/>
  <c r="AH31" i="7"/>
  <c r="AJ31" i="7" s="1"/>
  <c r="AD31" i="7"/>
  <c r="AH25" i="7"/>
  <c r="AJ25" i="7" s="1"/>
  <c r="AD25" i="7"/>
  <c r="AH23" i="7"/>
  <c r="AJ23" i="7" s="1"/>
  <c r="AD23" i="7"/>
  <c r="GU33" i="7"/>
  <c r="GD16" i="7"/>
  <c r="GJ15" i="7"/>
  <c r="GJ11" i="7"/>
  <c r="ME27" i="7"/>
  <c r="MG27" i="7" s="1"/>
  <c r="IC19" i="7"/>
  <c r="KN37" i="7"/>
  <c r="MJ20" i="7"/>
  <c r="MH30" i="7"/>
  <c r="MW20" i="7"/>
  <c r="BW46" i="7"/>
  <c r="BU48" i="7"/>
  <c r="BW71" i="7"/>
  <c r="BZ65" i="7"/>
  <c r="CC61" i="7"/>
  <c r="CF58" i="7"/>
  <c r="CI48" i="7"/>
  <c r="CI65" i="7"/>
  <c r="CR58" i="7"/>
  <c r="CU48" i="7"/>
  <c r="CU65" i="7"/>
  <c r="CX61" i="7"/>
  <c r="DD48" i="7"/>
  <c r="EW46" i="7"/>
  <c r="EU48" i="7"/>
  <c r="EW48" i="7" s="1"/>
  <c r="EW71" i="7"/>
  <c r="GY61" i="7"/>
  <c r="HZ46" i="7"/>
  <c r="HX48" i="7"/>
  <c r="HZ71" i="7"/>
  <c r="IF65" i="7"/>
  <c r="II58" i="7"/>
  <c r="IO20" i="7"/>
  <c r="IO48" i="7"/>
  <c r="IM66" i="7"/>
  <c r="IO65" i="7"/>
  <c r="IR58" i="7"/>
  <c r="IP66" i="7"/>
  <c r="IV48" i="7"/>
  <c r="IX46" i="7"/>
  <c r="IX71" i="7"/>
  <c r="IY48" i="7"/>
  <c r="JA48" i="7" s="1"/>
  <c r="JA46" i="7"/>
  <c r="JA71" i="7"/>
  <c r="JH48" i="7"/>
  <c r="JJ48" i="7" s="1"/>
  <c r="JJ46" i="7"/>
  <c r="JK71" i="7"/>
  <c r="JP61" i="7"/>
  <c r="JN66" i="7"/>
  <c r="JY58" i="7"/>
  <c r="KB20" i="7"/>
  <c r="JZ30" i="7"/>
  <c r="JZ48" i="7"/>
  <c r="KB46" i="7"/>
  <c r="KB71" i="7"/>
  <c r="KH46" i="7"/>
  <c r="KH71" i="7"/>
  <c r="KI48" i="7"/>
  <c r="KK48" i="7" s="1"/>
  <c r="KK46" i="7"/>
  <c r="KK71" i="7"/>
  <c r="LA20" i="7"/>
  <c r="LC19" i="7"/>
  <c r="LA48" i="7"/>
  <c r="LC46" i="7"/>
  <c r="LC71" i="7"/>
  <c r="LM71" i="7"/>
  <c r="ME71" i="7" s="1"/>
  <c r="LF37" i="7"/>
  <c r="LI37" i="7"/>
  <c r="LL37" i="7"/>
  <c r="LU37" i="7"/>
  <c r="LY20" i="7"/>
  <c r="MA20" i="7" s="1"/>
  <c r="MA19" i="7"/>
  <c r="LY48" i="7"/>
  <c r="MA46" i="7"/>
  <c r="MA71" i="7"/>
  <c r="NK37" i="7"/>
  <c r="NO37" i="7"/>
  <c r="NK61" i="7"/>
  <c r="NI66" i="7"/>
  <c r="NT29" i="7"/>
  <c r="NU29" i="7"/>
  <c r="NW29" i="7" s="1"/>
  <c r="NT58" i="7"/>
  <c r="NU58" i="7"/>
  <c r="NW58" i="7" s="1"/>
  <c r="MU20" i="7"/>
  <c r="MV20" i="7" s="1"/>
  <c r="MV19" i="7"/>
  <c r="NY27" i="7"/>
  <c r="NY25" i="7"/>
  <c r="NY17" i="7"/>
  <c r="NY15" i="7"/>
  <c r="JS69" i="7"/>
  <c r="KL66" i="7"/>
  <c r="KN48" i="7"/>
  <c r="JC19" i="7"/>
  <c r="IX19" i="7"/>
  <c r="LP29" i="7"/>
  <c r="LR28" i="7"/>
  <c r="JE29" i="7"/>
  <c r="JG28" i="7"/>
  <c r="FH29" i="7"/>
  <c r="FI28" i="7"/>
  <c r="CQ29" i="7"/>
  <c r="CR29" i="7" s="1"/>
  <c r="CR28" i="7"/>
  <c r="CB29" i="7"/>
  <c r="CC29" i="7" s="1"/>
  <c r="CC28" i="7"/>
  <c r="NG37" i="7"/>
  <c r="NB37" i="7"/>
  <c r="AH59" i="7"/>
  <c r="AJ59" i="7" s="1"/>
  <c r="AD59" i="7"/>
  <c r="AH52" i="7"/>
  <c r="AD52" i="7"/>
  <c r="AH44" i="7"/>
  <c r="AJ44" i="7" s="1"/>
  <c r="AD44" i="7"/>
  <c r="AH40" i="7"/>
  <c r="AJ40" i="7" s="1"/>
  <c r="AD40" i="7"/>
  <c r="AH27" i="7"/>
  <c r="AJ27" i="7" s="1"/>
  <c r="AD27" i="7"/>
  <c r="JQ70" i="7"/>
  <c r="IL70" i="7"/>
  <c r="KU10" i="7"/>
  <c r="KE10" i="7"/>
  <c r="KU24" i="7"/>
  <c r="KW24" i="7" s="1"/>
  <c r="KE24" i="7"/>
  <c r="DS48" i="7"/>
  <c r="FL17" i="7"/>
  <c r="DG58" i="7"/>
  <c r="FJ46" i="7"/>
  <c r="GC37" i="7"/>
  <c r="GD37" i="7" s="1"/>
  <c r="GS61" i="7"/>
  <c r="EP46" i="7"/>
  <c r="EQ46" i="7" s="1"/>
  <c r="FJ58" i="7"/>
  <c r="FL58" i="7" s="1"/>
  <c r="IU58" i="7"/>
  <c r="IE48" i="7"/>
  <c r="IF48" i="7" s="1"/>
  <c r="NB48" i="7"/>
  <c r="GB46" i="7"/>
  <c r="GR37" i="7"/>
  <c r="GS37" i="7" s="1"/>
  <c r="MC28" i="7"/>
  <c r="MD28" i="7" s="1"/>
  <c r="DE61" i="7"/>
  <c r="IL61" i="7"/>
  <c r="ME61" i="7"/>
  <c r="JM37" i="7"/>
  <c r="GS19" i="7"/>
  <c r="HU61" i="7"/>
  <c r="JQ61" i="7" s="1"/>
  <c r="LO37" i="7"/>
  <c r="JS54" i="7"/>
  <c r="JQ36" i="7"/>
  <c r="EV20" i="7"/>
  <c r="EW20" i="7" s="1"/>
  <c r="EW19" i="7"/>
  <c r="DR20" i="7"/>
  <c r="DS20" i="7" s="1"/>
  <c r="DS19" i="7"/>
  <c r="CE20" i="7"/>
  <c r="CF20" i="7" s="1"/>
  <c r="CF19" i="7"/>
  <c r="NG28" i="7"/>
  <c r="NB28" i="7"/>
  <c r="JU29" i="7"/>
  <c r="IQ29" i="7"/>
  <c r="IR29" i="7" s="1"/>
  <c r="IR28" i="7"/>
  <c r="GO29" i="7"/>
  <c r="GP29" i="7" s="1"/>
  <c r="GP28" i="7"/>
  <c r="FW29" i="7"/>
  <c r="FX29" i="7" s="1"/>
  <c r="EY29" i="7"/>
  <c r="EZ29" i="7" s="1"/>
  <c r="EZ28" i="7"/>
  <c r="EM29" i="7"/>
  <c r="EN29" i="7" s="1"/>
  <c r="EN28" i="7"/>
  <c r="DR29" i="7"/>
  <c r="DS29" i="7" s="1"/>
  <c r="DS28" i="7"/>
  <c r="DI29" i="7"/>
  <c r="DJ29" i="7" s="1"/>
  <c r="DJ28" i="7"/>
  <c r="CT29" i="7"/>
  <c r="CU29" i="7" s="1"/>
  <c r="CU28" i="7"/>
  <c r="BS29" i="7"/>
  <c r="BT29" i="7" s="1"/>
  <c r="LP48" i="7"/>
  <c r="MB48" i="7" s="1"/>
  <c r="HG66" i="7"/>
  <c r="HG72" i="7" s="1"/>
  <c r="GO48" i="7"/>
  <c r="GP46" i="7"/>
  <c r="GJ46" i="7"/>
  <c r="FT48" i="7"/>
  <c r="FU48" i="7" s="1"/>
  <c r="FU46" i="7"/>
  <c r="FG48" i="7"/>
  <c r="DO48" i="7"/>
  <c r="DP48" i="7" s="1"/>
  <c r="DP46" i="7"/>
  <c r="EC46" i="7"/>
  <c r="DJ46" i="7"/>
  <c r="T48" i="7"/>
  <c r="U48" i="7" s="1"/>
  <c r="NG58" i="7"/>
  <c r="NG61" i="7"/>
  <c r="MC61" i="7"/>
  <c r="MD61" i="7" s="1"/>
  <c r="LU61" i="7"/>
  <c r="JL61" i="7"/>
  <c r="IQ66" i="7"/>
  <c r="IQ72" i="7" s="1"/>
  <c r="GJ61" i="7"/>
  <c r="GC61" i="7"/>
  <c r="GD61" i="7" s="1"/>
  <c r="MB65" i="7"/>
  <c r="LR65" i="7"/>
  <c r="LB66" i="7"/>
  <c r="LB72" i="7" s="1"/>
  <c r="KD65" i="7"/>
  <c r="KE65" i="7" s="1"/>
  <c r="JC65" i="7"/>
  <c r="JD65" i="7" s="1"/>
  <c r="IK65" i="7"/>
  <c r="IL65" i="7" s="1"/>
  <c r="GR65" i="7"/>
  <c r="GS65" i="7" s="1"/>
  <c r="FW66" i="7"/>
  <c r="FW72" i="7" s="1"/>
  <c r="FH66" i="7"/>
  <c r="FH72" i="7" s="1"/>
  <c r="EY66" i="7"/>
  <c r="EY72" i="7" s="1"/>
  <c r="DC66" i="7"/>
  <c r="DC72" i="7" s="1"/>
  <c r="BK65" i="7"/>
  <c r="NG71" i="7"/>
  <c r="MC71" i="7"/>
  <c r="MD71" i="7" s="1"/>
  <c r="LU71" i="7"/>
  <c r="JG71" i="7"/>
  <c r="IT71" i="7"/>
  <c r="IU71" i="7" s="1"/>
  <c r="IC71" i="7"/>
  <c r="GR71" i="7"/>
  <c r="GS71" i="7" s="1"/>
  <c r="GP71" i="7"/>
  <c r="EP71" i="7"/>
  <c r="EQ71" i="7" s="1"/>
  <c r="EC71" i="7"/>
  <c r="DJ71" i="7"/>
  <c r="AD73" i="7"/>
  <c r="AD69" i="7"/>
  <c r="AJ52" i="7"/>
  <c r="AJ50" i="7"/>
  <c r="AH18" i="7"/>
  <c r="AJ18" i="7" s="1"/>
  <c r="AD18" i="7"/>
  <c r="AH16" i="7"/>
  <c r="AJ16" i="7" s="1"/>
  <c r="AD16" i="7"/>
  <c r="AH14" i="7"/>
  <c r="AJ14" i="7" s="1"/>
  <c r="AD14" i="7"/>
  <c r="DG73" i="7"/>
  <c r="DG69" i="7"/>
  <c r="DG64" i="7"/>
  <c r="DG62" i="7"/>
  <c r="DG59" i="7"/>
  <c r="DG56" i="7"/>
  <c r="DG54" i="7"/>
  <c r="DG52" i="7"/>
  <c r="DG50" i="7"/>
  <c r="DG47" i="7"/>
  <c r="DG44" i="7"/>
  <c r="DG42" i="7"/>
  <c r="DG40" i="7"/>
  <c r="DG35" i="7"/>
  <c r="DG33" i="7"/>
  <c r="DG27" i="7"/>
  <c r="DG24" i="7"/>
  <c r="DG22" i="7"/>
  <c r="DG18" i="7"/>
  <c r="FL70" i="7"/>
  <c r="FL68" i="7"/>
  <c r="FL63" i="7"/>
  <c r="FL60" i="7"/>
  <c r="FL57" i="7"/>
  <c r="FL55" i="7"/>
  <c r="FL53" i="7"/>
  <c r="FL51" i="7"/>
  <c r="FL49" i="7"/>
  <c r="FL45" i="7"/>
  <c r="FL43" i="7"/>
  <c r="FL41" i="7"/>
  <c r="FL36" i="7"/>
  <c r="FL34" i="7"/>
  <c r="FL27" i="7"/>
  <c r="FL24" i="7"/>
  <c r="FL22" i="7"/>
  <c r="FL18" i="7"/>
  <c r="FL13" i="7"/>
  <c r="GD70" i="7"/>
  <c r="GD68" i="7"/>
  <c r="GD63" i="7"/>
  <c r="GD60" i="7"/>
  <c r="GD57" i="7"/>
  <c r="GD55" i="7"/>
  <c r="GD53" i="7"/>
  <c r="GD51" i="7"/>
  <c r="GD49" i="7"/>
  <c r="GD45" i="7"/>
  <c r="GD43" i="7"/>
  <c r="GD41" i="7"/>
  <c r="GD36" i="7"/>
  <c r="GD34" i="7"/>
  <c r="GD31" i="7"/>
  <c r="GD25" i="7"/>
  <c r="GD23" i="7"/>
  <c r="GD21" i="7"/>
  <c r="GJ73" i="7"/>
  <c r="GJ69" i="7"/>
  <c r="GJ64" i="7"/>
  <c r="GJ62" i="7"/>
  <c r="GJ59" i="7"/>
  <c r="GJ56" i="7"/>
  <c r="GJ54" i="7"/>
  <c r="GJ52" i="7"/>
  <c r="GJ50" i="7"/>
  <c r="GJ47" i="7"/>
  <c r="GJ44" i="7"/>
  <c r="GJ42" i="7"/>
  <c r="GJ40" i="7"/>
  <c r="IL21" i="7"/>
  <c r="IL17" i="7"/>
  <c r="IU21" i="7"/>
  <c r="IU17" i="7"/>
  <c r="IU15" i="7"/>
  <c r="IU13" i="7"/>
  <c r="IU11" i="7"/>
  <c r="JM70" i="7"/>
  <c r="JM68" i="7"/>
  <c r="JM63" i="7"/>
  <c r="JM60" i="7"/>
  <c r="JM57" i="7"/>
  <c r="JM55" i="7"/>
  <c r="JM53" i="7"/>
  <c r="JM51" i="7"/>
  <c r="JM49" i="7"/>
  <c r="JM45" i="7"/>
  <c r="JM43" i="7"/>
  <c r="JM41" i="7"/>
  <c r="JM36" i="7"/>
  <c r="JM34" i="7"/>
  <c r="JM31" i="7"/>
  <c r="JM25" i="7"/>
  <c r="EB28" i="7"/>
  <c r="EA29" i="7"/>
  <c r="EB29" i="7" s="1"/>
  <c r="EA66" i="7"/>
  <c r="EA72" i="7" s="1"/>
  <c r="GT10" i="7"/>
  <c r="ML29" i="7"/>
  <c r="MM29" i="7" s="1"/>
  <c r="MM28" i="7"/>
  <c r="MO29" i="7"/>
  <c r="MP29" i="7" s="1"/>
  <c r="MP28" i="7"/>
  <c r="NX73" i="7"/>
  <c r="NH73" i="7"/>
  <c r="NX69" i="7"/>
  <c r="NH69" i="7"/>
  <c r="NH57" i="7"/>
  <c r="NX57" i="7"/>
  <c r="NH53" i="7"/>
  <c r="NX53" i="7"/>
  <c r="NH49" i="7"/>
  <c r="NX49" i="7"/>
  <c r="NX43" i="7"/>
  <c r="NH43" i="7"/>
  <c r="DB66" i="7"/>
  <c r="MH48" i="7"/>
  <c r="MJ48" i="7" s="1"/>
  <c r="BQ65" i="7"/>
  <c r="BT61" i="7"/>
  <c r="EB46" i="7"/>
  <c r="DZ48" i="7"/>
  <c r="EB48" i="7" s="1"/>
  <c r="EH65" i="7"/>
  <c r="EN61" i="7"/>
  <c r="EX66" i="7"/>
  <c r="EZ48" i="7"/>
  <c r="FX61" i="7"/>
  <c r="GA58" i="7"/>
  <c r="GE48" i="7"/>
  <c r="GG46" i="7"/>
  <c r="GG71" i="7"/>
  <c r="GK48" i="7"/>
  <c r="GM46" i="7"/>
  <c r="GM71" i="7"/>
  <c r="GY37" i="7"/>
  <c r="HQ19" i="7"/>
  <c r="HO20" i="7"/>
  <c r="HQ20" i="7" s="1"/>
  <c r="HQ58" i="7"/>
  <c r="HX20" i="7"/>
  <c r="HZ19" i="7"/>
  <c r="MT72" i="7"/>
  <c r="JM24" i="7"/>
  <c r="JM22" i="7"/>
  <c r="JM18" i="7"/>
  <c r="JM16" i="7"/>
  <c r="JM14" i="7"/>
  <c r="JM12" i="7"/>
  <c r="KV10" i="7"/>
  <c r="KU73" i="7"/>
  <c r="KW73" i="7" s="1"/>
  <c r="KE73" i="7"/>
  <c r="KU69" i="7"/>
  <c r="KW69" i="7" s="1"/>
  <c r="KE69" i="7"/>
  <c r="KU64" i="7"/>
  <c r="KW64" i="7" s="1"/>
  <c r="KE64" i="7"/>
  <c r="KU62" i="7"/>
  <c r="KW62" i="7" s="1"/>
  <c r="KE62" i="7"/>
  <c r="KU59" i="7"/>
  <c r="KW59" i="7" s="1"/>
  <c r="KE59" i="7"/>
  <c r="KU56" i="7"/>
  <c r="KW56" i="7" s="1"/>
  <c r="KE56" i="7"/>
  <c r="KU54" i="7"/>
  <c r="KW54" i="7" s="1"/>
  <c r="KE54" i="7"/>
  <c r="KU52" i="7"/>
  <c r="KW52" i="7" s="1"/>
  <c r="KE52" i="7"/>
  <c r="KU50" i="7"/>
  <c r="KW50" i="7" s="1"/>
  <c r="KE50" i="7"/>
  <c r="KU47" i="7"/>
  <c r="KW47" i="7" s="1"/>
  <c r="KE47" i="7"/>
  <c r="KU44" i="7"/>
  <c r="KW44" i="7" s="1"/>
  <c r="KE44" i="7"/>
  <c r="KU42" i="7"/>
  <c r="KW42" i="7" s="1"/>
  <c r="KE42" i="7"/>
  <c r="KU40" i="7"/>
  <c r="KW40" i="7" s="1"/>
  <c r="KE40" i="7"/>
  <c r="KU35" i="7"/>
  <c r="KW35" i="7" s="1"/>
  <c r="KE35" i="7"/>
  <c r="KU33" i="7"/>
  <c r="KW33" i="7" s="1"/>
  <c r="KE33" i="7"/>
  <c r="KV25" i="7"/>
  <c r="KV23" i="7"/>
  <c r="KV21" i="7"/>
  <c r="KU17" i="7"/>
  <c r="KW17" i="7" s="1"/>
  <c r="KE17" i="7"/>
  <c r="KU15" i="7"/>
  <c r="KW15" i="7" s="1"/>
  <c r="KE15" i="7"/>
  <c r="KU13" i="7"/>
  <c r="KW13" i="7" s="1"/>
  <c r="KE13" i="7"/>
  <c r="KU11" i="7"/>
  <c r="KW11" i="7" s="1"/>
  <c r="KE11" i="7"/>
  <c r="MD73" i="7"/>
  <c r="ME69" i="7"/>
  <c r="MD69" i="7"/>
  <c r="ME64" i="7"/>
  <c r="MG64" i="7" s="1"/>
  <c r="MD64" i="7"/>
  <c r="MD62" i="7"/>
  <c r="MD59" i="7"/>
  <c r="MD56" i="7"/>
  <c r="MD53" i="7"/>
  <c r="MD51" i="7"/>
  <c r="MD41" i="7"/>
  <c r="MD36" i="7"/>
  <c r="MD34" i="7"/>
  <c r="MD31" i="7"/>
  <c r="HW12" i="7"/>
  <c r="HW16" i="7"/>
  <c r="HW23" i="7"/>
  <c r="EE54" i="7"/>
  <c r="GS26" i="7"/>
  <c r="KN20" i="7"/>
  <c r="GJ22" i="7"/>
  <c r="GJ26" i="7"/>
  <c r="GJ34" i="7"/>
  <c r="JV37" i="7"/>
  <c r="NH37" i="7"/>
  <c r="CK20" i="7"/>
  <c r="CL20" i="7" s="1"/>
  <c r="CL19" i="7"/>
  <c r="CO70" i="7"/>
  <c r="CO68" i="7"/>
  <c r="CO63" i="7"/>
  <c r="CO60" i="7"/>
  <c r="CO57" i="7"/>
  <c r="CO55" i="7"/>
  <c r="CO53" i="7"/>
  <c r="CO51" i="7"/>
  <c r="CO49" i="7"/>
  <c r="CO45" i="7"/>
  <c r="CO43" i="7"/>
  <c r="CO41" i="7"/>
  <c r="CO36" i="7"/>
  <c r="CO34" i="7"/>
  <c r="CO31" i="7"/>
  <c r="CO26" i="7"/>
  <c r="CO24" i="7"/>
  <c r="CO22" i="7"/>
  <c r="CO18" i="7"/>
  <c r="CO16" i="7"/>
  <c r="CO14" i="7"/>
  <c r="CO11" i="7"/>
  <c r="MI66" i="7"/>
  <c r="NM20" i="7"/>
  <c r="NN20" i="7" s="1"/>
  <c r="NN19" i="7"/>
  <c r="ND20" i="7"/>
  <c r="NE20" i="7" s="1"/>
  <c r="ND48" i="7"/>
  <c r="NE48" i="7" s="1"/>
  <c r="NH63" i="7"/>
  <c r="NH40" i="7"/>
  <c r="NH33" i="7"/>
  <c r="NH27" i="7"/>
  <c r="NH25" i="7"/>
  <c r="NH23" i="7"/>
  <c r="NH17" i="7"/>
  <c r="NH15" i="7"/>
  <c r="NH13" i="7"/>
  <c r="NH11" i="7"/>
  <c r="IC73" i="7"/>
  <c r="IC69" i="7"/>
  <c r="IC67" i="7"/>
  <c r="IC63" i="7"/>
  <c r="IC60" i="7"/>
  <c r="IC57" i="7"/>
  <c r="IC55" i="7"/>
  <c r="IC53" i="7"/>
  <c r="IC51" i="7"/>
  <c r="IC49" i="7"/>
  <c r="IC45" i="7"/>
  <c r="IC43" i="7"/>
  <c r="IC41" i="7"/>
  <c r="IC36" i="7"/>
  <c r="IC34" i="7"/>
  <c r="IC31" i="7"/>
  <c r="IC26" i="7"/>
  <c r="IC24" i="7"/>
  <c r="IC22" i="7"/>
  <c r="IC18" i="7"/>
  <c r="IC16" i="7"/>
  <c r="IC14" i="7"/>
  <c r="IC12" i="7"/>
  <c r="JD73" i="7"/>
  <c r="JD69" i="7"/>
  <c r="JD67" i="7"/>
  <c r="JD63" i="7"/>
  <c r="JD60" i="7"/>
  <c r="JD57" i="7"/>
  <c r="JD55" i="7"/>
  <c r="JD53" i="7"/>
  <c r="JD51" i="7"/>
  <c r="JD49" i="7"/>
  <c r="JD45" i="7"/>
  <c r="JD43" i="7"/>
  <c r="JD41" i="7"/>
  <c r="JD35" i="7"/>
  <c r="JD33" i="7"/>
  <c r="JD25" i="7"/>
  <c r="JD23" i="7"/>
  <c r="JD21" i="7"/>
  <c r="JD17" i="7"/>
  <c r="JD15" i="7"/>
  <c r="JD13" i="7"/>
  <c r="JQ11" i="7"/>
  <c r="JD11" i="7"/>
  <c r="NW70" i="7"/>
  <c r="NW68" i="7"/>
  <c r="NW64" i="7"/>
  <c r="NW62" i="7"/>
  <c r="NW59" i="7"/>
  <c r="NW56" i="7"/>
  <c r="NW54" i="7"/>
  <c r="NW52" i="7"/>
  <c r="NW50" i="7"/>
  <c r="NW47" i="7"/>
  <c r="NW42" i="7"/>
  <c r="NW40" i="7"/>
  <c r="NW35" i="7"/>
  <c r="NW33" i="7"/>
  <c r="NW27" i="7"/>
  <c r="NW25" i="7"/>
  <c r="NW23" i="7"/>
  <c r="NW21" i="7"/>
  <c r="NW17" i="7"/>
  <c r="NW15" i="7"/>
  <c r="NW13" i="7"/>
  <c r="NW11" i="7"/>
  <c r="NQ70" i="7"/>
  <c r="NQ68" i="7"/>
  <c r="NQ64" i="7"/>
  <c r="NQ62" i="7"/>
  <c r="NQ59" i="7"/>
  <c r="NQ56" i="7"/>
  <c r="NQ54" i="7"/>
  <c r="NQ52" i="7"/>
  <c r="NQ50" i="7"/>
  <c r="NQ47" i="7"/>
  <c r="NQ44" i="7"/>
  <c r="NQ42" i="7"/>
  <c r="NQ40" i="7"/>
  <c r="NQ35" i="7"/>
  <c r="NQ33" i="7"/>
  <c r="NQ27" i="7"/>
  <c r="NQ25" i="7"/>
  <c r="NQ23" i="7"/>
  <c r="NQ17" i="7"/>
  <c r="NQ15" i="7"/>
  <c r="NQ13" i="7"/>
  <c r="NQ11" i="7"/>
  <c r="LO70" i="7"/>
  <c r="LO63" i="7"/>
  <c r="AH32" i="7"/>
  <c r="AJ32" i="7" s="1"/>
  <c r="AD32" i="7"/>
  <c r="DG32" i="7"/>
  <c r="EE32" i="7"/>
  <c r="FL33" i="7"/>
  <c r="GD32" i="7"/>
  <c r="GS32" i="7"/>
  <c r="IC32" i="7"/>
  <c r="IU32" i="7"/>
  <c r="JM32" i="7"/>
  <c r="LO32" i="7"/>
  <c r="NH32" i="7"/>
  <c r="NW32" i="7"/>
  <c r="MJ29" i="7"/>
  <c r="BQ46" i="7"/>
  <c r="BQ71" i="7"/>
  <c r="BT65" i="7"/>
  <c r="BW58" i="7"/>
  <c r="BX48" i="7"/>
  <c r="BZ46" i="7"/>
  <c r="BZ71" i="7"/>
  <c r="CC65" i="7"/>
  <c r="CF61" i="7"/>
  <c r="CI46" i="7"/>
  <c r="CI71" i="7"/>
  <c r="CL65" i="7"/>
  <c r="CR61" i="7"/>
  <c r="CU46" i="7"/>
  <c r="CU71" i="7"/>
  <c r="CX65" i="7"/>
  <c r="DA58" i="7"/>
  <c r="DD65" i="7"/>
  <c r="DM61" i="7"/>
  <c r="DS46" i="7"/>
  <c r="DS71" i="7"/>
  <c r="DY65" i="7"/>
  <c r="EB58" i="7"/>
  <c r="EF48" i="7"/>
  <c r="EH46" i="7"/>
  <c r="EH71" i="7"/>
  <c r="EN65" i="7"/>
  <c r="EW58" i="7"/>
  <c r="EZ65" i="7"/>
  <c r="FC61" i="7"/>
  <c r="FF46" i="7"/>
  <c r="FF71" i="7"/>
  <c r="FO65" i="7"/>
  <c r="FR58" i="7"/>
  <c r="FX65" i="7"/>
  <c r="GA61" i="7"/>
  <c r="GG58" i="7"/>
  <c r="GK20" i="7"/>
  <c r="GM19" i="7"/>
  <c r="GM58" i="7"/>
  <c r="GW30" i="7"/>
  <c r="GW38" i="7" s="1"/>
  <c r="GY65" i="7"/>
  <c r="HC29" i="7"/>
  <c r="HE28" i="7"/>
  <c r="HE61" i="7"/>
  <c r="HH61" i="7"/>
  <c r="HK46" i="7"/>
  <c r="HK71" i="7"/>
  <c r="HN37" i="7"/>
  <c r="HN65" i="7"/>
  <c r="HQ61" i="7"/>
  <c r="HR29" i="7"/>
  <c r="HT29" i="7" s="1"/>
  <c r="HT28" i="7"/>
  <c r="HT61" i="7"/>
  <c r="HX29" i="7"/>
  <c r="HZ28" i="7"/>
  <c r="HZ58" i="7"/>
  <c r="ID20" i="7"/>
  <c r="IF19" i="7"/>
  <c r="IF46" i="7"/>
  <c r="IF71" i="7"/>
  <c r="II28" i="7"/>
  <c r="II61" i="7"/>
  <c r="IO19" i="7"/>
  <c r="IO46" i="7"/>
  <c r="IO71" i="7"/>
  <c r="IR61" i="7"/>
  <c r="IX58" i="7"/>
  <c r="IY20" i="7"/>
  <c r="IY30" i="7" s="1"/>
  <c r="JA19" i="7"/>
  <c r="JA58" i="7"/>
  <c r="JH20" i="7"/>
  <c r="JJ19" i="7"/>
  <c r="JJ58" i="7"/>
  <c r="JP48" i="7"/>
  <c r="JP65" i="7"/>
  <c r="JY61" i="7"/>
  <c r="KB19" i="7"/>
  <c r="KB58" i="7"/>
  <c r="KH58" i="7"/>
  <c r="KK58" i="7"/>
  <c r="KX20" i="7"/>
  <c r="KZ19" i="7"/>
  <c r="LC29" i="7"/>
  <c r="LC58" i="7"/>
  <c r="LF20" i="7"/>
  <c r="LI20" i="7"/>
  <c r="LL20" i="7"/>
  <c r="LS20" i="7"/>
  <c r="LU19" i="7"/>
  <c r="LV20" i="7"/>
  <c r="LX20" i="7" s="1"/>
  <c r="LX19" i="7"/>
  <c r="MA29" i="7"/>
  <c r="MA58" i="7"/>
  <c r="MJ19" i="7"/>
  <c r="MJ58" i="7"/>
  <c r="NK20" i="7"/>
  <c r="NK65" i="7"/>
  <c r="NT28" i="7"/>
  <c r="NT61" i="7"/>
  <c r="MU29" i="7"/>
  <c r="MV29" i="7" s="1"/>
  <c r="MV28" i="7"/>
  <c r="MY10" i="7"/>
  <c r="MY73" i="7"/>
  <c r="MY69" i="7"/>
  <c r="MY67" i="7"/>
  <c r="MY63" i="7"/>
  <c r="MY60" i="7"/>
  <c r="MY57" i="7"/>
  <c r="MY55" i="7"/>
  <c r="MY53" i="7"/>
  <c r="MY51" i="7"/>
  <c r="MY49" i="7"/>
  <c r="MY45" i="7"/>
  <c r="MY43" i="7"/>
  <c r="MY36" i="7"/>
  <c r="MY34" i="7"/>
  <c r="MY32" i="7"/>
  <c r="MY27" i="7"/>
  <c r="MY25" i="7"/>
  <c r="MY23" i="7"/>
  <c r="MY17" i="7"/>
  <c r="MY15" i="7"/>
  <c r="MY13" i="7"/>
  <c r="AX29" i="7"/>
  <c r="AY29" i="7" s="1"/>
  <c r="BN70" i="7"/>
  <c r="BN68" i="7"/>
  <c r="BN64" i="7"/>
  <c r="BN62" i="7"/>
  <c r="BN59" i="7"/>
  <c r="BN56" i="7"/>
  <c r="BN47" i="7"/>
  <c r="BN44" i="7"/>
  <c r="BN42" i="7"/>
  <c r="BN35" i="7"/>
  <c r="BN33" i="7"/>
  <c r="BN31" i="7"/>
  <c r="BN26" i="7"/>
  <c r="BN24" i="7"/>
  <c r="BN17" i="7"/>
  <c r="BN13" i="7"/>
  <c r="BN11" i="7"/>
  <c r="KT25" i="7"/>
  <c r="KT23" i="7"/>
  <c r="KT21" i="7"/>
  <c r="GZ72" i="7"/>
  <c r="NL72" i="7"/>
  <c r="KU25" i="7"/>
  <c r="KW25" i="7" s="1"/>
  <c r="KE25" i="7"/>
  <c r="KU23" i="7"/>
  <c r="KE23" i="7"/>
  <c r="KU21" i="7"/>
  <c r="KW21" i="7" s="1"/>
  <c r="KE21" i="7"/>
  <c r="ME25" i="7"/>
  <c r="MG25" i="7" s="1"/>
  <c r="MD25" i="7"/>
  <c r="ME17" i="7"/>
  <c r="MG17" i="7" s="1"/>
  <c r="MD17" i="7"/>
  <c r="JQ41" i="7"/>
  <c r="JS41" i="7" s="1"/>
  <c r="HW41" i="7"/>
  <c r="JQ60" i="7"/>
  <c r="HW60" i="7"/>
  <c r="HS66" i="7"/>
  <c r="HS72" i="7" s="1"/>
  <c r="DX29" i="7"/>
  <c r="DY29" i="7" s="1"/>
  <c r="DY28" i="7"/>
  <c r="EE68" i="7"/>
  <c r="EE60" i="7"/>
  <c r="EE51" i="7"/>
  <c r="EE45" i="7"/>
  <c r="EE41" i="7"/>
  <c r="EE35" i="7"/>
  <c r="EE25" i="7"/>
  <c r="EE21" i="7"/>
  <c r="EE15" i="7"/>
  <c r="EE11" i="7"/>
  <c r="EE53" i="7"/>
  <c r="AH26" i="7"/>
  <c r="AJ26" i="7" s="1"/>
  <c r="AD26" i="7"/>
  <c r="IC28" i="7"/>
  <c r="JD19" i="7"/>
  <c r="GJ23" i="7"/>
  <c r="GJ27" i="7"/>
  <c r="GJ35" i="7"/>
  <c r="JV19" i="7"/>
  <c r="KN19" i="7"/>
  <c r="KQ37" i="7"/>
  <c r="NX58" i="7"/>
  <c r="NH58" i="7"/>
  <c r="NQ58" i="7"/>
  <c r="MX19" i="7"/>
  <c r="ML48" i="7"/>
  <c r="MM46" i="7"/>
  <c r="MO48" i="7"/>
  <c r="MP48" i="7" s="1"/>
  <c r="MP46" i="7"/>
  <c r="NM66" i="7"/>
  <c r="NM72" i="7" s="1"/>
  <c r="NN61" i="7"/>
  <c r="NX34" i="7"/>
  <c r="NH34" i="7"/>
  <c r="NY64" i="7"/>
  <c r="EQ73" i="7"/>
  <c r="EQ69" i="7"/>
  <c r="EQ67" i="7"/>
  <c r="EQ63" i="7"/>
  <c r="EQ60" i="7"/>
  <c r="EQ49" i="7"/>
  <c r="EQ45" i="7"/>
  <c r="EQ43" i="7"/>
  <c r="EQ41" i="7"/>
  <c r="EQ36" i="7"/>
  <c r="EQ31" i="7"/>
  <c r="EQ26" i="7"/>
  <c r="EQ24" i="7"/>
  <c r="EQ22" i="7"/>
  <c r="EQ18" i="7"/>
  <c r="EQ16" i="7"/>
  <c r="EQ14" i="7"/>
  <c r="IC35" i="7"/>
  <c r="NW71" i="7"/>
  <c r="GU32" i="7"/>
  <c r="JR32" i="7"/>
  <c r="MF32" i="7"/>
  <c r="NY32" i="7"/>
  <c r="BQ58" i="7"/>
  <c r="BR48" i="7"/>
  <c r="BT48" i="7" s="1"/>
  <c r="BT46" i="7"/>
  <c r="BT71" i="7"/>
  <c r="BW61" i="7"/>
  <c r="BZ58" i="7"/>
  <c r="CA48" i="7"/>
  <c r="CC46" i="7"/>
  <c r="CC71" i="7"/>
  <c r="CF65" i="7"/>
  <c r="CI58" i="7"/>
  <c r="CJ48" i="7"/>
  <c r="CL46" i="7"/>
  <c r="CL71" i="7"/>
  <c r="CR65" i="7"/>
  <c r="CU58" i="7"/>
  <c r="CV48" i="7"/>
  <c r="CX46" i="7"/>
  <c r="CX71" i="7"/>
  <c r="DA61" i="7"/>
  <c r="DD46" i="7"/>
  <c r="DD71" i="7"/>
  <c r="DM65" i="7"/>
  <c r="DS58" i="7"/>
  <c r="DW48" i="7"/>
  <c r="DY48" i="7" s="1"/>
  <c r="DY46" i="7"/>
  <c r="DY71" i="7"/>
  <c r="EB61" i="7"/>
  <c r="EH58" i="7"/>
  <c r="EL48" i="7"/>
  <c r="EN46" i="7"/>
  <c r="EN71" i="7"/>
  <c r="EW61" i="7"/>
  <c r="EZ46" i="7"/>
  <c r="EZ71" i="7"/>
  <c r="FC65" i="7"/>
  <c r="FF58" i="7"/>
  <c r="FM48" i="7"/>
  <c r="FO46" i="7"/>
  <c r="FO71" i="7"/>
  <c r="FR61" i="7"/>
  <c r="FX46" i="7"/>
  <c r="FX71" i="7"/>
  <c r="GA65" i="7"/>
  <c r="GG61" i="7"/>
  <c r="GK29" i="7"/>
  <c r="GM28" i="7"/>
  <c r="GM61" i="7"/>
  <c r="GY46" i="7"/>
  <c r="GY71" i="7"/>
  <c r="HE37" i="7"/>
  <c r="HE65" i="7"/>
  <c r="HH37" i="7"/>
  <c r="HH65" i="7"/>
  <c r="HK58" i="7"/>
  <c r="HL48" i="7"/>
  <c r="HN48" i="7" s="1"/>
  <c r="HN46" i="7"/>
  <c r="HN71" i="7"/>
  <c r="HQ37" i="7"/>
  <c r="HQ65" i="7"/>
  <c r="HT37" i="7"/>
  <c r="HT65" i="7"/>
  <c r="HZ61" i="7"/>
  <c r="ID29" i="7"/>
  <c r="IJ29" i="7" s="1"/>
  <c r="IF28" i="7"/>
  <c r="IF58" i="7"/>
  <c r="II37" i="7"/>
  <c r="II65" i="7"/>
  <c r="IM29" i="7"/>
  <c r="IS29" i="7" s="1"/>
  <c r="IO28" i="7"/>
  <c r="IO58" i="7"/>
  <c r="IR48" i="7"/>
  <c r="IR65" i="7"/>
  <c r="IX61" i="7"/>
  <c r="JA61" i="7"/>
  <c r="JH29" i="7"/>
  <c r="JJ29" i="7" s="1"/>
  <c r="JJ28" i="7"/>
  <c r="JJ61" i="7"/>
  <c r="JP46" i="7"/>
  <c r="JP71" i="7"/>
  <c r="JY65" i="7"/>
  <c r="KB61" i="7"/>
  <c r="KH61" i="7"/>
  <c r="KI29" i="7"/>
  <c r="KK28" i="7"/>
  <c r="KK61" i="7"/>
  <c r="KX29" i="7"/>
  <c r="KZ28" i="7"/>
  <c r="LC28" i="7"/>
  <c r="LC61" i="7"/>
  <c r="LF19" i="7"/>
  <c r="LI19" i="7"/>
  <c r="LL19" i="7"/>
  <c r="LU29" i="7"/>
  <c r="LV29" i="7"/>
  <c r="LX29" i="7" s="1"/>
  <c r="LX28" i="7"/>
  <c r="MA28" i="7"/>
  <c r="MA61" i="7"/>
  <c r="MJ28" i="7"/>
  <c r="MJ61" i="7"/>
  <c r="NK19" i="7"/>
  <c r="NK46" i="7"/>
  <c r="NK71" i="7"/>
  <c r="NT37" i="7"/>
  <c r="NT65" i="7"/>
  <c r="KT32" i="7"/>
  <c r="KT18" i="7"/>
  <c r="KT14" i="7"/>
  <c r="KT12" i="7"/>
  <c r="MD50" i="7"/>
  <c r="ER72" i="7"/>
  <c r="GN72" i="7"/>
  <c r="JM23" i="7"/>
  <c r="JM21" i="7"/>
  <c r="JM17" i="7"/>
  <c r="JM15" i="7"/>
  <c r="JM13" i="7"/>
  <c r="JM11" i="7"/>
  <c r="KU70" i="7"/>
  <c r="KW70" i="7" s="1"/>
  <c r="KE70" i="7"/>
  <c r="KU68" i="7"/>
  <c r="KW68" i="7" s="1"/>
  <c r="KE68" i="7"/>
  <c r="KU63" i="7"/>
  <c r="KW63" i="7" s="1"/>
  <c r="KE63" i="7"/>
  <c r="KU60" i="7"/>
  <c r="KW60" i="7" s="1"/>
  <c r="KE60" i="7"/>
  <c r="KU57" i="7"/>
  <c r="KW57" i="7" s="1"/>
  <c r="KE57" i="7"/>
  <c r="KU55" i="7"/>
  <c r="KW55" i="7" s="1"/>
  <c r="KE55" i="7"/>
  <c r="KU53" i="7"/>
  <c r="KW53" i="7" s="1"/>
  <c r="KE53" i="7"/>
  <c r="KU51" i="7"/>
  <c r="KW51" i="7" s="1"/>
  <c r="KE51" i="7"/>
  <c r="KU49" i="7"/>
  <c r="KW49" i="7" s="1"/>
  <c r="KE49" i="7"/>
  <c r="KU45" i="7"/>
  <c r="KW45" i="7" s="1"/>
  <c r="KE45" i="7"/>
  <c r="KU43" i="7"/>
  <c r="KW43" i="7" s="1"/>
  <c r="KE43" i="7"/>
  <c r="KU41" i="7"/>
  <c r="KW41" i="7" s="1"/>
  <c r="KE41" i="7"/>
  <c r="KU36" i="7"/>
  <c r="KW36" i="7" s="1"/>
  <c r="KE36" i="7"/>
  <c r="KU34" i="7"/>
  <c r="KW34" i="7" s="1"/>
  <c r="KE34" i="7"/>
  <c r="KU31" i="7"/>
  <c r="KW31" i="7" s="1"/>
  <c r="KE31" i="7"/>
  <c r="KE18" i="7"/>
  <c r="KU16" i="7"/>
  <c r="KW16" i="7" s="1"/>
  <c r="KE16" i="7"/>
  <c r="KU14" i="7"/>
  <c r="KW14" i="7" s="1"/>
  <c r="KE14" i="7"/>
  <c r="KU12" i="7"/>
  <c r="KW12" i="7" s="1"/>
  <c r="KE12" i="7"/>
  <c r="MD55" i="7"/>
  <c r="MD52" i="7"/>
  <c r="ME47" i="7"/>
  <c r="MG47" i="7" s="1"/>
  <c r="MD47" i="7"/>
  <c r="MD40" i="7"/>
  <c r="MD35" i="7"/>
  <c r="MD33" i="7"/>
  <c r="DX20" i="7"/>
  <c r="DY20" i="7" s="1"/>
  <c r="DY19" i="7"/>
  <c r="EE56" i="7"/>
  <c r="EE52" i="7"/>
  <c r="EE12" i="7"/>
  <c r="JR26" i="7"/>
  <c r="JS26" i="7" s="1"/>
  <c r="GJ28" i="7"/>
  <c r="NQ19" i="7"/>
  <c r="GJ18" i="7"/>
  <c r="GJ24" i="7"/>
  <c r="GJ31" i="7"/>
  <c r="GJ36" i="7"/>
  <c r="NH61" i="7"/>
  <c r="NQ65" i="7"/>
  <c r="CO73" i="7"/>
  <c r="CO69" i="7"/>
  <c r="CO64" i="7"/>
  <c r="CO62" i="7"/>
  <c r="CO59" i="7"/>
  <c r="CO56" i="7"/>
  <c r="CO54" i="7"/>
  <c r="CO52" i="7"/>
  <c r="CO50" i="7"/>
  <c r="CO47" i="7"/>
  <c r="CO44" i="7"/>
  <c r="CO42" i="7"/>
  <c r="CO40" i="7"/>
  <c r="CO35" i="7"/>
  <c r="CO33" i="7"/>
  <c r="CO27" i="7"/>
  <c r="CO25" i="7"/>
  <c r="CO23" i="7"/>
  <c r="CO21" i="7"/>
  <c r="CO17" i="7"/>
  <c r="CO15" i="7"/>
  <c r="ML20" i="7"/>
  <c r="MM20" i="7" s="1"/>
  <c r="MM19" i="7"/>
  <c r="MO20" i="7"/>
  <c r="MP20" i="7" s="1"/>
  <c r="MP19" i="7"/>
  <c r="MR20" i="7"/>
  <c r="MS20" i="7" s="1"/>
  <c r="MS19" i="7"/>
  <c r="ND29" i="7"/>
  <c r="NE29" i="7" s="1"/>
  <c r="NE28" i="7"/>
  <c r="NH10" i="7"/>
  <c r="NH41" i="7"/>
  <c r="NX31" i="7"/>
  <c r="NZ31" i="7" s="1"/>
  <c r="NH31" i="7"/>
  <c r="NX26" i="7"/>
  <c r="NZ26" i="7" s="1"/>
  <c r="NH26" i="7"/>
  <c r="NX24" i="7"/>
  <c r="NZ24" i="7" s="1"/>
  <c r="NH24" i="7"/>
  <c r="NX22" i="7"/>
  <c r="NZ22" i="7" s="1"/>
  <c r="NH22" i="7"/>
  <c r="NX18" i="7"/>
  <c r="NH18" i="7"/>
  <c r="NX16" i="7"/>
  <c r="NH16" i="7"/>
  <c r="NX14" i="7"/>
  <c r="NH14" i="7"/>
  <c r="EQ56" i="7"/>
  <c r="EQ54" i="7"/>
  <c r="EQ52" i="7"/>
  <c r="EQ47" i="7"/>
  <c r="EQ40" i="7"/>
  <c r="EQ13" i="7"/>
  <c r="IC11" i="7"/>
  <c r="JD70" i="7"/>
  <c r="JD68" i="7"/>
  <c r="JD64" i="7"/>
  <c r="JD62" i="7"/>
  <c r="JD59" i="7"/>
  <c r="JD56" i="7"/>
  <c r="JD54" i="7"/>
  <c r="JD52" i="7"/>
  <c r="JD50" i="7"/>
  <c r="JD47" i="7"/>
  <c r="JD44" i="7"/>
  <c r="JD42" i="7"/>
  <c r="JD40" i="7"/>
  <c r="JD36" i="7"/>
  <c r="JD34" i="7"/>
  <c r="JD31" i="7"/>
  <c r="JD26" i="7"/>
  <c r="JD22" i="7"/>
  <c r="JD18" i="7"/>
  <c r="JD16" i="7"/>
  <c r="JD14" i="7"/>
  <c r="JD12" i="7"/>
  <c r="NW37" i="7"/>
  <c r="NW73" i="7"/>
  <c r="NW69" i="7"/>
  <c r="NW67" i="7"/>
  <c r="NW63" i="7"/>
  <c r="NW60" i="7"/>
  <c r="NW57" i="7"/>
  <c r="NW55" i="7"/>
  <c r="NW53" i="7"/>
  <c r="NW51" i="7"/>
  <c r="NW49" i="7"/>
  <c r="NW45" i="7"/>
  <c r="NW43" i="7"/>
  <c r="NW41" i="7"/>
  <c r="NW36" i="7"/>
  <c r="NW34" i="7"/>
  <c r="NW31" i="7"/>
  <c r="NW26" i="7"/>
  <c r="NW24" i="7"/>
  <c r="NW22" i="7"/>
  <c r="NW18" i="7"/>
  <c r="NW16" i="7"/>
  <c r="NW14" i="7"/>
  <c r="NW12" i="7"/>
  <c r="NQ73" i="7"/>
  <c r="NQ69" i="7"/>
  <c r="NQ67" i="7"/>
  <c r="NQ63" i="7"/>
  <c r="NQ60" i="7"/>
  <c r="NQ57" i="7"/>
  <c r="NQ55" i="7"/>
  <c r="NQ53" i="7"/>
  <c r="NQ51" i="7"/>
  <c r="NQ49" i="7"/>
  <c r="NQ45" i="7"/>
  <c r="NQ43" i="7"/>
  <c r="NQ41" i="7"/>
  <c r="NQ36" i="7"/>
  <c r="NQ34" i="7"/>
  <c r="NQ31" i="7"/>
  <c r="NQ26" i="7"/>
  <c r="NQ24" i="7"/>
  <c r="NQ22" i="7"/>
  <c r="NQ18" i="7"/>
  <c r="NQ16" i="7"/>
  <c r="NQ14" i="7"/>
  <c r="NQ12" i="7"/>
  <c r="LO73" i="7"/>
  <c r="LO69" i="7"/>
  <c r="LO59" i="7"/>
  <c r="LO56" i="7"/>
  <c r="LO40" i="7"/>
  <c r="CO32" i="7"/>
  <c r="EE33" i="7"/>
  <c r="EQ32" i="7"/>
  <c r="FL32" i="7"/>
  <c r="GJ32" i="7"/>
  <c r="HW32" i="7"/>
  <c r="IL32" i="7"/>
  <c r="JD32" i="7"/>
  <c r="KU32" i="7"/>
  <c r="KW32" i="7" s="1"/>
  <c r="KE32" i="7"/>
  <c r="MD32" i="7"/>
  <c r="NQ32" i="7"/>
  <c r="MY19" i="7"/>
  <c r="BQ61" i="7"/>
  <c r="BT58" i="7"/>
  <c r="BW65" i="7"/>
  <c r="BZ61" i="7"/>
  <c r="CC58" i="7"/>
  <c r="CD48" i="7"/>
  <c r="CF48" i="7" s="1"/>
  <c r="CF46" i="7"/>
  <c r="CF71" i="7"/>
  <c r="CI61" i="7"/>
  <c r="CL58" i="7"/>
  <c r="CP48" i="7"/>
  <c r="CR46" i="7"/>
  <c r="CR71" i="7"/>
  <c r="CU61" i="7"/>
  <c r="CX58" i="7"/>
  <c r="DA65" i="7"/>
  <c r="DD58" i="7"/>
  <c r="DK48" i="7"/>
  <c r="DM48" i="7" s="1"/>
  <c r="DM46" i="7"/>
  <c r="DM71" i="7"/>
  <c r="DS61" i="7"/>
  <c r="DY58" i="7"/>
  <c r="EB65" i="7"/>
  <c r="EH61" i="7"/>
  <c r="EN58" i="7"/>
  <c r="EW65" i="7"/>
  <c r="EZ58" i="7"/>
  <c r="FA48" i="7"/>
  <c r="FC46" i="7"/>
  <c r="FC71" i="7"/>
  <c r="FF61" i="7"/>
  <c r="FO58" i="7"/>
  <c r="FR65" i="7"/>
  <c r="FX58" i="7"/>
  <c r="FY48" i="7"/>
  <c r="GA46" i="7"/>
  <c r="GA71" i="7"/>
  <c r="GG65" i="7"/>
  <c r="GM37" i="7"/>
  <c r="GM65" i="7"/>
  <c r="GY28" i="7"/>
  <c r="GY58" i="7"/>
  <c r="HC48" i="7"/>
  <c r="HE46" i="7"/>
  <c r="HE71" i="7"/>
  <c r="HF48" i="7"/>
  <c r="HH48" i="7" s="1"/>
  <c r="HH46" i="7"/>
  <c r="HH71" i="7"/>
  <c r="HK61" i="7"/>
  <c r="HN58" i="7"/>
  <c r="HO48" i="7"/>
  <c r="HQ46" i="7"/>
  <c r="HQ71" i="7"/>
  <c r="HR48" i="7"/>
  <c r="HT46" i="7"/>
  <c r="HT71" i="7"/>
  <c r="HZ65" i="7"/>
  <c r="IF37" i="7"/>
  <c r="IF61" i="7"/>
  <c r="II19" i="7"/>
  <c r="IG48" i="7"/>
  <c r="II46" i="7"/>
  <c r="II71" i="7"/>
  <c r="IO37" i="7"/>
  <c r="IO61" i="7"/>
  <c r="IR46" i="7"/>
  <c r="IR71" i="7"/>
  <c r="IX65" i="7"/>
  <c r="JA37" i="7"/>
  <c r="JA65" i="7"/>
  <c r="JJ37" i="7"/>
  <c r="JJ65" i="7"/>
  <c r="JP58" i="7"/>
  <c r="JW48" i="7"/>
  <c r="JY46" i="7"/>
  <c r="JY71" i="7"/>
  <c r="KB37" i="7"/>
  <c r="KB65" i="7"/>
  <c r="KH37" i="7"/>
  <c r="KH65" i="7"/>
  <c r="KK37" i="7"/>
  <c r="KK65" i="7"/>
  <c r="KZ37" i="7"/>
  <c r="LC37" i="7"/>
  <c r="LC65" i="7"/>
  <c r="LD29" i="7"/>
  <c r="LF29" i="7" s="1"/>
  <c r="LF28" i="7"/>
  <c r="LG29" i="7"/>
  <c r="LI28" i="7"/>
  <c r="LJ29" i="7"/>
  <c r="LL28" i="7"/>
  <c r="LU28" i="7"/>
  <c r="LX37" i="7"/>
  <c r="MA37" i="7"/>
  <c r="MA65" i="7"/>
  <c r="MW37" i="7"/>
  <c r="MJ37" i="7"/>
  <c r="MW65" i="7"/>
  <c r="MJ65" i="7"/>
  <c r="NK28" i="7"/>
  <c r="NK58" i="7"/>
  <c r="NR20" i="7"/>
  <c r="NT19" i="7"/>
  <c r="NT71" i="7"/>
  <c r="MU48" i="7"/>
  <c r="MV46" i="7"/>
  <c r="MY56" i="7"/>
  <c r="MY54" i="7"/>
  <c r="MY52" i="7"/>
  <c r="MY50" i="7"/>
  <c r="MY47" i="7"/>
  <c r="MY44" i="7"/>
  <c r="MY42" i="7"/>
  <c r="MY35" i="7"/>
  <c r="MY33" i="7"/>
  <c r="MY31" i="7"/>
  <c r="MY26" i="7"/>
  <c r="MY24" i="7"/>
  <c r="MY22" i="7"/>
  <c r="MY18" i="7"/>
  <c r="MY16" i="7"/>
  <c r="MY14" i="7"/>
  <c r="AU48" i="7"/>
  <c r="AV48" i="7" s="1"/>
  <c r="AV46" i="7"/>
  <c r="BN10" i="7"/>
  <c r="BN67" i="7"/>
  <c r="BN63" i="7"/>
  <c r="BN60" i="7"/>
  <c r="BN57" i="7"/>
  <c r="BN49" i="7"/>
  <c r="BN45" i="7"/>
  <c r="BN43" i="7"/>
  <c r="BN41" i="7"/>
  <c r="BN36" i="7"/>
  <c r="BN34" i="7"/>
  <c r="BN32" i="7"/>
  <c r="BN27" i="7"/>
  <c r="BN25" i="7"/>
  <c r="BN23" i="7"/>
  <c r="BN14" i="7"/>
  <c r="BN12" i="7"/>
  <c r="KT10" i="7"/>
  <c r="KT26" i="7"/>
  <c r="KT24" i="7"/>
  <c r="KT22" i="7"/>
  <c r="MN72" i="7"/>
  <c r="AO20" i="7"/>
  <c r="AP19" i="7"/>
  <c r="Z20" i="7"/>
  <c r="AA20" i="7" s="1"/>
  <c r="AA19" i="7"/>
  <c r="N29" i="7"/>
  <c r="O29" i="7" s="1"/>
  <c r="O28" i="7"/>
  <c r="BA48" i="7"/>
  <c r="BB48" i="7" s="1"/>
  <c r="BB46" i="7"/>
  <c r="AF48" i="7"/>
  <c r="AG48" i="7" s="1"/>
  <c r="AG46" i="7"/>
  <c r="K48" i="7"/>
  <c r="L48" i="7" s="1"/>
  <c r="L46" i="7"/>
  <c r="AC61" i="7"/>
  <c r="AD61" i="7" s="1"/>
  <c r="R61" i="7"/>
  <c r="E20" i="7"/>
  <c r="F20" i="7" s="1"/>
  <c r="AC65" i="7"/>
  <c r="BD20" i="7"/>
  <c r="BE20" i="7" s="1"/>
  <c r="BE19" i="7"/>
  <c r="N20" i="7"/>
  <c r="O20" i="7" s="1"/>
  <c r="O19" i="7"/>
  <c r="BA29" i="7"/>
  <c r="BB29" i="7" s="1"/>
  <c r="BB28" i="7"/>
  <c r="AF29" i="7"/>
  <c r="AG29" i="7" s="1"/>
  <c r="AG28" i="7"/>
  <c r="K29" i="7"/>
  <c r="L29" i="7" s="1"/>
  <c r="L28" i="7"/>
  <c r="BG48" i="7"/>
  <c r="BH48" i="7" s="1"/>
  <c r="BH46" i="7"/>
  <c r="H48" i="7"/>
  <c r="I48" i="7" s="1"/>
  <c r="I46" i="7"/>
  <c r="BG20" i="7"/>
  <c r="BH20" i="7" s="1"/>
  <c r="BH19" i="7"/>
  <c r="BD29" i="7"/>
  <c r="BE29" i="7" s="1"/>
  <c r="BE28" i="7"/>
  <c r="W29" i="7"/>
  <c r="X29" i="7" s="1"/>
  <c r="X28" i="7"/>
  <c r="BA20" i="7"/>
  <c r="BB20" i="7" s="1"/>
  <c r="AF20" i="7"/>
  <c r="AG20" i="7" s="1"/>
  <c r="AO29" i="7"/>
  <c r="AP29" i="7" s="1"/>
  <c r="Z29" i="7"/>
  <c r="AA29" i="7" s="1"/>
  <c r="H29" i="7"/>
  <c r="I29" i="7" s="1"/>
  <c r="I28" i="7"/>
  <c r="Q48" i="7"/>
  <c r="R48" i="7" s="1"/>
  <c r="R46" i="7"/>
  <c r="F79" i="7"/>
  <c r="F58" i="7"/>
  <c r="Q20" i="7"/>
  <c r="R20" i="7" s="1"/>
  <c r="R19" i="7"/>
  <c r="T20" i="7"/>
  <c r="U20" i="7" s="1"/>
  <c r="U19" i="7"/>
  <c r="BG29" i="7"/>
  <c r="BH29" i="7" s="1"/>
  <c r="BH28" i="7"/>
  <c r="Q29" i="7"/>
  <c r="R29" i="7" s="1"/>
  <c r="R28" i="7"/>
  <c r="E29" i="7"/>
  <c r="F29" i="7" s="1"/>
  <c r="F28" i="7"/>
  <c r="W48" i="7"/>
  <c r="X48" i="7" s="1"/>
  <c r="X46" i="7"/>
  <c r="N48" i="7"/>
  <c r="O46" i="7"/>
  <c r="NV46" i="7"/>
  <c r="NW46" i="7" s="1"/>
  <c r="NT46" i="7"/>
  <c r="NY40" i="7"/>
  <c r="NY12" i="7"/>
  <c r="NZ12" i="7" s="1"/>
  <c r="NH12" i="7"/>
  <c r="MS29" i="7"/>
  <c r="MO30" i="7"/>
  <c r="MP30" i="7" s="1"/>
  <c r="LW72" i="7"/>
  <c r="LX72" i="7" s="1"/>
  <c r="LX66" i="7"/>
  <c r="MF54" i="7"/>
  <c r="MF44" i="7"/>
  <c r="MD44" i="7"/>
  <c r="MF42" i="7"/>
  <c r="MD42" i="7"/>
  <c r="MC46" i="7"/>
  <c r="KP20" i="7"/>
  <c r="KQ19" i="7"/>
  <c r="KM29" i="7"/>
  <c r="KN28" i="7"/>
  <c r="KJ20" i="7"/>
  <c r="KK20" i="7" s="1"/>
  <c r="KK19" i="7"/>
  <c r="KS19" i="7"/>
  <c r="KH19" i="7"/>
  <c r="KA29" i="7"/>
  <c r="KB28" i="7"/>
  <c r="JX29" i="7"/>
  <c r="JY29" i="7" s="1"/>
  <c r="JY28" i="7"/>
  <c r="JX20" i="7"/>
  <c r="JY20" i="7" s="1"/>
  <c r="JY19" i="7"/>
  <c r="JR67" i="7"/>
  <c r="JS67" i="7" s="1"/>
  <c r="JM67" i="7"/>
  <c r="IZ29" i="7"/>
  <c r="JA29" i="7" s="1"/>
  <c r="JA28" i="7"/>
  <c r="IB37" i="7"/>
  <c r="IC37" i="7" s="1"/>
  <c r="HZ37" i="7"/>
  <c r="HS20" i="7"/>
  <c r="HT20" i="7" s="1"/>
  <c r="HT19" i="7"/>
  <c r="HJ29" i="7"/>
  <c r="HK29" i="7" s="1"/>
  <c r="HK28" i="7"/>
  <c r="HJ20" i="7"/>
  <c r="HK20" i="7" s="1"/>
  <c r="HK19" i="7"/>
  <c r="HG29" i="7"/>
  <c r="HH29" i="7" s="1"/>
  <c r="HH28" i="7"/>
  <c r="HD20" i="7"/>
  <c r="GX20" i="7"/>
  <c r="GY20" i="7" s="1"/>
  <c r="GY19" i="7"/>
  <c r="GO30" i="7"/>
  <c r="GP30" i="7" s="1"/>
  <c r="FZ20" i="7"/>
  <c r="GA20" i="7" s="1"/>
  <c r="GA19" i="7"/>
  <c r="GU57" i="7"/>
  <c r="EQ57" i="7"/>
  <c r="EP58" i="7"/>
  <c r="EQ58" i="7" s="1"/>
  <c r="DU30" i="7"/>
  <c r="DV30" i="7" s="1"/>
  <c r="CO10" i="7"/>
  <c r="GU10" i="7"/>
  <c r="AU20" i="7"/>
  <c r="AV19" i="7"/>
  <c r="AF66" i="7"/>
  <c r="AG66" i="7" s="1"/>
  <c r="AI73" i="7"/>
  <c r="AJ73" i="7" s="1"/>
  <c r="Z66" i="7"/>
  <c r="AA66" i="7" s="1"/>
  <c r="AI53" i="7"/>
  <c r="AJ53" i="7" s="1"/>
  <c r="AD53" i="7"/>
  <c r="AI21" i="7"/>
  <c r="AI12" i="7"/>
  <c r="AJ12" i="7" s="1"/>
  <c r="AD12" i="7"/>
  <c r="AI10" i="7"/>
  <c r="AI13" i="7"/>
  <c r="AJ13" i="7" s="1"/>
  <c r="AD13" i="7"/>
  <c r="AI11" i="7"/>
  <c r="AJ11" i="7" s="1"/>
  <c r="AD11" i="7"/>
  <c r="H20" i="7"/>
  <c r="I20" i="7" s="1"/>
  <c r="I19" i="7"/>
  <c r="AC19" i="7"/>
  <c r="K20" i="7"/>
  <c r="L20" i="7" s="1"/>
  <c r="L19" i="7"/>
  <c r="NX10" i="7"/>
  <c r="NZ10" i="7" s="1"/>
  <c r="NX65" i="7"/>
  <c r="NX60" i="7"/>
  <c r="NX55" i="7"/>
  <c r="NX51" i="7"/>
  <c r="NX45" i="7"/>
  <c r="NX36" i="7"/>
  <c r="ME73" i="7"/>
  <c r="ME62" i="7"/>
  <c r="MG62" i="7" s="1"/>
  <c r="ME59" i="7"/>
  <c r="MG59" i="7" s="1"/>
  <c r="ME56" i="7"/>
  <c r="MG56" i="7" s="1"/>
  <c r="ME44" i="7"/>
  <c r="ME42" i="7"/>
  <c r="ME50" i="7"/>
  <c r="MG50" i="7" s="1"/>
  <c r="ME53" i="7"/>
  <c r="ME58" i="7"/>
  <c r="ME54" i="7"/>
  <c r="ME68" i="7"/>
  <c r="ME40" i="7"/>
  <c r="MG40" i="7" s="1"/>
  <c r="KR28" i="7"/>
  <c r="KU28" i="7" s="1"/>
  <c r="KU18" i="7"/>
  <c r="KL29" i="7"/>
  <c r="KL30" i="7" s="1"/>
  <c r="KL38" i="7" s="1"/>
  <c r="KF30" i="7"/>
  <c r="KF38" i="7" s="1"/>
  <c r="JQ25" i="7"/>
  <c r="JQ23" i="7"/>
  <c r="JQ15" i="7"/>
  <c r="JQ17" i="7"/>
  <c r="JQ21" i="7"/>
  <c r="JQ22" i="7"/>
  <c r="JQ16" i="7"/>
  <c r="JS16" i="7" s="1"/>
  <c r="HU28" i="7"/>
  <c r="JQ28" i="7" s="1"/>
  <c r="JQ32" i="7"/>
  <c r="JS32" i="7" s="1"/>
  <c r="HU19" i="7"/>
  <c r="JQ19" i="7" s="1"/>
  <c r="GT47" i="7"/>
  <c r="GT59" i="7"/>
  <c r="GT40" i="7"/>
  <c r="GT70" i="7"/>
  <c r="GT68" i="7"/>
  <c r="GV68" i="7" s="1"/>
  <c r="GT16" i="7"/>
  <c r="GT73" i="7"/>
  <c r="GT49" i="7"/>
  <c r="GV49" i="7" s="1"/>
  <c r="GT45" i="7"/>
  <c r="GV45" i="7" s="1"/>
  <c r="GT18" i="7"/>
  <c r="GT69" i="7"/>
  <c r="OA69" i="7" s="1"/>
  <c r="GT19" i="7"/>
  <c r="GT32" i="7"/>
  <c r="GV32" i="7" s="1"/>
  <c r="GT11" i="7"/>
  <c r="GT12" i="7"/>
  <c r="OA12" i="7" s="1"/>
  <c r="OD12" i="7" s="1"/>
  <c r="GT33" i="7"/>
  <c r="GT27" i="7"/>
  <c r="GT35" i="7"/>
  <c r="GT21" i="7"/>
  <c r="KV18" i="7"/>
  <c r="KW18" i="7" s="1"/>
  <c r="JK29" i="7"/>
  <c r="JE30" i="7"/>
  <c r="GT13" i="7"/>
  <c r="JQ58" i="7"/>
  <c r="JS58" i="7" s="1"/>
  <c r="LT66" i="7"/>
  <c r="LU66" i="7" s="1"/>
  <c r="DO30" i="7"/>
  <c r="DP30" i="7" s="1"/>
  <c r="KD48" i="7"/>
  <c r="AC28" i="7"/>
  <c r="IT28" i="7"/>
  <c r="IU28" i="7" s="1"/>
  <c r="IT46" i="7"/>
  <c r="IU46" i="7" s="1"/>
  <c r="GR20" i="7"/>
  <c r="EG20" i="7"/>
  <c r="EH20" i="7" s="1"/>
  <c r="ED28" i="7"/>
  <c r="EE28" i="7" s="1"/>
  <c r="NA29" i="7"/>
  <c r="IZ66" i="7"/>
  <c r="IZ72" i="7" s="1"/>
  <c r="JI66" i="7"/>
  <c r="JI72" i="7" s="1"/>
  <c r="HP66" i="7"/>
  <c r="HP72" i="7" s="1"/>
  <c r="CB72" i="7"/>
  <c r="GT17" i="7"/>
  <c r="IT61" i="7"/>
  <c r="IU61" i="7" s="1"/>
  <c r="DF28" i="7"/>
  <c r="DG28" i="7" s="1"/>
  <c r="IW20" i="7"/>
  <c r="LN20" i="7"/>
  <c r="ME28" i="7"/>
  <c r="LB30" i="7"/>
  <c r="LB38" i="7" s="1"/>
  <c r="AC37" i="7"/>
  <c r="GT57" i="7"/>
  <c r="GT36" i="7"/>
  <c r="GV36" i="7" s="1"/>
  <c r="LQ48" i="7"/>
  <c r="GR28" i="7"/>
  <c r="GS28" i="7" s="1"/>
  <c r="JF20" i="7"/>
  <c r="JG20" i="7" s="1"/>
  <c r="JQ46" i="7"/>
  <c r="CN28" i="7"/>
  <c r="LZ30" i="7"/>
  <c r="LZ38" i="7" s="1"/>
  <c r="LH30" i="7"/>
  <c r="LH38" i="7" s="1"/>
  <c r="LN19" i="7"/>
  <c r="MF19" i="7" s="1"/>
  <c r="JQ13" i="7"/>
  <c r="JS13" i="7" s="1"/>
  <c r="JQ18" i="7"/>
  <c r="JS18" i="7" s="1"/>
  <c r="JQ24" i="7"/>
  <c r="NY71" i="7"/>
  <c r="MX61" i="7"/>
  <c r="MY61" i="7" s="1"/>
  <c r="KJ66" i="7"/>
  <c r="KJ72" i="7" s="1"/>
  <c r="KD46" i="7"/>
  <c r="KE46" i="7" s="1"/>
  <c r="JO66" i="7"/>
  <c r="JO72" i="7" s="1"/>
  <c r="IH66" i="7"/>
  <c r="IH72" i="7" s="1"/>
  <c r="FB66" i="7"/>
  <c r="FB72" i="7" s="1"/>
  <c r="AO66" i="7"/>
  <c r="MC58" i="7"/>
  <c r="MD58" i="7" s="1"/>
  <c r="GC65" i="7"/>
  <c r="GD65" i="7" s="1"/>
  <c r="FK65" i="7"/>
  <c r="EP65" i="7"/>
  <c r="EQ65" i="7" s="1"/>
  <c r="ED65" i="7"/>
  <c r="DF65" i="7"/>
  <c r="DG65" i="7" s="1"/>
  <c r="GT23" i="7"/>
  <c r="GU52" i="7"/>
  <c r="GU18" i="7"/>
  <c r="GV18" i="7" s="1"/>
  <c r="JQ10" i="7"/>
  <c r="JS10" i="7" s="1"/>
  <c r="JR73" i="7"/>
  <c r="JS73" i="7" s="1"/>
  <c r="JR69" i="7"/>
  <c r="JR62" i="7"/>
  <c r="JR56" i="7"/>
  <c r="JR52" i="7"/>
  <c r="JS52" i="7" s="1"/>
  <c r="JR42" i="7"/>
  <c r="JS42" i="7" s="1"/>
  <c r="JR24" i="7"/>
  <c r="JR22" i="7"/>
  <c r="JR14" i="7"/>
  <c r="NX37" i="7"/>
  <c r="NP37" i="7"/>
  <c r="ND66" i="7"/>
  <c r="GT64" i="7"/>
  <c r="GT62" i="7"/>
  <c r="GT44" i="7"/>
  <c r="GT42" i="7"/>
  <c r="JQ64" i="7"/>
  <c r="JQ62" i="7"/>
  <c r="JQ59" i="7"/>
  <c r="JS59" i="7" s="1"/>
  <c r="JQ56" i="7"/>
  <c r="JQ50" i="7"/>
  <c r="JQ47" i="7"/>
  <c r="JS47" i="7" s="1"/>
  <c r="JQ35" i="7"/>
  <c r="JQ27" i="7"/>
  <c r="JQ14" i="7"/>
  <c r="JS14" i="7" s="1"/>
  <c r="ME74" i="7"/>
  <c r="ME70" i="7"/>
  <c r="MG70" i="7" s="1"/>
  <c r="MF63" i="7"/>
  <c r="MF60" i="7"/>
  <c r="MF57" i="7"/>
  <c r="MF55" i="7"/>
  <c r="MF53" i="7"/>
  <c r="MG53" i="7" s="1"/>
  <c r="MF51" i="7"/>
  <c r="MG51" i="7" s="1"/>
  <c r="MF49" i="7"/>
  <c r="MF45" i="7"/>
  <c r="MG45" i="7" s="1"/>
  <c r="MF43" i="7"/>
  <c r="MF41" i="7"/>
  <c r="MF36" i="7"/>
  <c r="MF34" i="7"/>
  <c r="MF31" i="7"/>
  <c r="MF26" i="7"/>
  <c r="MF24" i="7"/>
  <c r="MF22" i="7"/>
  <c r="MF18" i="7"/>
  <c r="MF16" i="7"/>
  <c r="MF14" i="7"/>
  <c r="MF12" i="7"/>
  <c r="DF37" i="7"/>
  <c r="DG37" i="7" s="1"/>
  <c r="CN37" i="7"/>
  <c r="CO37" i="7" s="1"/>
  <c r="BN37" i="7"/>
  <c r="JL65" i="7"/>
  <c r="GT56" i="7"/>
  <c r="GT50" i="7"/>
  <c r="DX66" i="7"/>
  <c r="DX72" i="7" s="1"/>
  <c r="ME10" i="7"/>
  <c r="MG10" i="7" s="1"/>
  <c r="MF73" i="7"/>
  <c r="ME63" i="7"/>
  <c r="ME60" i="7"/>
  <c r="ME57" i="7"/>
  <c r="MG57" i="7" s="1"/>
  <c r="ME55" i="7"/>
  <c r="MG55" i="7" s="1"/>
  <c r="ME51" i="7"/>
  <c r="ME49" i="7"/>
  <c r="ME45" i="7"/>
  <c r="ME43" i="7"/>
  <c r="ME41" i="7"/>
  <c r="ME36" i="7"/>
  <c r="MG36" i="7" s="1"/>
  <c r="ME34" i="7"/>
  <c r="ME31" i="7"/>
  <c r="MG31" i="7" s="1"/>
  <c r="ME26" i="7"/>
  <c r="ME24" i="7"/>
  <c r="MG24" i="7" s="1"/>
  <c r="ME18" i="7"/>
  <c r="MG18" i="7" s="1"/>
  <c r="ME16" i="7"/>
  <c r="MG16" i="7" s="1"/>
  <c r="ME32" i="7"/>
  <c r="MG32" i="7" s="1"/>
  <c r="NX32" i="7"/>
  <c r="HX30" i="7"/>
  <c r="BP30" i="7"/>
  <c r="MC37" i="7"/>
  <c r="MF37" i="7" s="1"/>
  <c r="MG37" i="7" s="1"/>
  <c r="JC37" i="7"/>
  <c r="JD37" i="7" s="1"/>
  <c r="IK37" i="7"/>
  <c r="IL37" i="7" s="1"/>
  <c r="DO66" i="7"/>
  <c r="DP66" i="7" s="1"/>
  <c r="KA66" i="7"/>
  <c r="KA72" i="7" s="1"/>
  <c r="EP61" i="7"/>
  <c r="DF71" i="7"/>
  <c r="DG71" i="7" s="1"/>
  <c r="GU31" i="7"/>
  <c r="GU70" i="7"/>
  <c r="JR74" i="7"/>
  <c r="JR70" i="7"/>
  <c r="JR68" i="7"/>
  <c r="JR60" i="7"/>
  <c r="JR57" i="7"/>
  <c r="JS57" i="7" s="1"/>
  <c r="JR55" i="7"/>
  <c r="JR53" i="7"/>
  <c r="JR51" i="7"/>
  <c r="JR49" i="7"/>
  <c r="JR45" i="7"/>
  <c r="JR43" i="7"/>
  <c r="JR36" i="7"/>
  <c r="JR31" i="7"/>
  <c r="JR25" i="7"/>
  <c r="JR21" i="7"/>
  <c r="NX67" i="7"/>
  <c r="HF66" i="7"/>
  <c r="AH61" i="7"/>
  <c r="CG66" i="7"/>
  <c r="EU66" i="7"/>
  <c r="FP66" i="7"/>
  <c r="LV30" i="7"/>
  <c r="CM71" i="7"/>
  <c r="CD66" i="7"/>
  <c r="EC65" i="7"/>
  <c r="DZ66" i="7"/>
  <c r="EO37" i="7"/>
  <c r="GT37" i="7" s="1"/>
  <c r="EO61" i="7"/>
  <c r="HO30" i="7"/>
  <c r="HO38" i="7" s="1"/>
  <c r="ID66" i="7"/>
  <c r="IG30" i="7"/>
  <c r="IG38" i="7" s="1"/>
  <c r="JB71" i="7"/>
  <c r="JH66" i="7"/>
  <c r="LM65" i="7"/>
  <c r="MW71" i="7"/>
  <c r="MY71" i="7" s="1"/>
  <c r="CM58" i="7"/>
  <c r="CS66" i="7"/>
  <c r="DK66" i="7"/>
  <c r="DW66" i="7"/>
  <c r="GW66" i="7"/>
  <c r="GY66" i="7" s="1"/>
  <c r="HL66" i="7"/>
  <c r="HR30" i="7"/>
  <c r="HR38" i="7" s="1"/>
  <c r="LD30" i="7"/>
  <c r="LY30" i="7"/>
  <c r="NF71" i="7"/>
  <c r="NH71" i="7" s="1"/>
  <c r="NO61" i="7"/>
  <c r="NY74" i="7"/>
  <c r="NY70" i="7"/>
  <c r="NY68" i="7"/>
  <c r="JU66" i="7"/>
  <c r="NG65" i="7"/>
  <c r="NH65" i="7" s="1"/>
  <c r="NA66" i="7"/>
  <c r="NB66" i="7" s="1"/>
  <c r="MC65" i="7"/>
  <c r="KR65" i="7"/>
  <c r="KO66" i="7"/>
  <c r="JT66" i="7"/>
  <c r="IT65" i="7"/>
  <c r="IU65" i="7" s="1"/>
  <c r="IN66" i="7"/>
  <c r="AI69" i="7"/>
  <c r="AJ69" i="7" s="1"/>
  <c r="CQ20" i="7"/>
  <c r="CR20" i="7" s="1"/>
  <c r="DF19" i="7"/>
  <c r="DG19" i="7" s="1"/>
  <c r="IB46" i="7"/>
  <c r="IC46" i="7" s="1"/>
  <c r="HY48" i="7"/>
  <c r="DU48" i="7"/>
  <c r="DV48" i="7" s="1"/>
  <c r="ED46" i="7"/>
  <c r="LN58" i="7"/>
  <c r="LO58" i="7" s="1"/>
  <c r="HD66" i="7"/>
  <c r="HD72" i="7" s="1"/>
  <c r="HV58" i="7"/>
  <c r="JR58" i="7" s="1"/>
  <c r="GR58" i="7"/>
  <c r="GS58" i="7" s="1"/>
  <c r="GC58" i="7"/>
  <c r="GD58" i="7" s="1"/>
  <c r="DH66" i="7"/>
  <c r="EC58" i="7"/>
  <c r="CN58" i="7"/>
  <c r="BN58" i="7"/>
  <c r="BA66" i="7"/>
  <c r="AC58" i="7"/>
  <c r="AD58" i="7" s="1"/>
  <c r="HJ66" i="7"/>
  <c r="HJ72" i="7" s="1"/>
  <c r="HV61" i="7"/>
  <c r="GX66" i="7"/>
  <c r="FK61" i="7"/>
  <c r="FL61" i="7" s="1"/>
  <c r="ES66" i="7"/>
  <c r="ET66" i="7" s="1"/>
  <c r="DI66" i="7"/>
  <c r="ED61" i="7"/>
  <c r="DF61" i="7"/>
  <c r="CW66" i="7"/>
  <c r="CW72" i="7" s="1"/>
  <c r="CN61" i="7"/>
  <c r="JL71" i="7"/>
  <c r="HV27" i="7"/>
  <c r="HW27" i="7" s="1"/>
  <c r="HP28" i="7"/>
  <c r="HQ28" i="7" s="1"/>
  <c r="BN21" i="7"/>
  <c r="AL29" i="7"/>
  <c r="HM19" i="7"/>
  <c r="HN19" i="7" s="1"/>
  <c r="KS27" i="7"/>
  <c r="KT27" i="7" s="1"/>
  <c r="KP28" i="7"/>
  <c r="KS28" i="7" s="1"/>
  <c r="IB20" i="7"/>
  <c r="BY30" i="7"/>
  <c r="BZ30" i="7" s="1"/>
  <c r="LN65" i="7"/>
  <c r="LO65" i="7" s="1"/>
  <c r="KS65" i="7"/>
  <c r="KG66" i="7"/>
  <c r="AH10" i="7"/>
  <c r="E66" i="7"/>
  <c r="F66" i="7" s="1"/>
  <c r="CQ66" i="7"/>
  <c r="DF48" i="7"/>
  <c r="JQ65" i="7"/>
  <c r="LT30" i="7"/>
  <c r="LT38" i="7" s="1"/>
  <c r="MC20" i="7"/>
  <c r="GF20" i="7"/>
  <c r="GG20" i="7" s="1"/>
  <c r="GI19" i="7"/>
  <c r="GJ19" i="7" s="1"/>
  <c r="CN65" i="7"/>
  <c r="CO65" i="7" s="1"/>
  <c r="AL66" i="7"/>
  <c r="OB52" i="7"/>
  <c r="KO20" i="7"/>
  <c r="KR19" i="7"/>
  <c r="NM29" i="7"/>
  <c r="NP28" i="7"/>
  <c r="LT72" i="7"/>
  <c r="LU72" i="7" s="1"/>
  <c r="MF20" i="7"/>
  <c r="CN19" i="7"/>
  <c r="CO19" i="7" s="1"/>
  <c r="BS20" i="7"/>
  <c r="BT20" i="7" s="1"/>
  <c r="LQ30" i="7"/>
  <c r="MC29" i="7"/>
  <c r="LN29" i="7"/>
  <c r="IE29" i="7"/>
  <c r="IF29" i="7" s="1"/>
  <c r="IK28" i="7"/>
  <c r="IL28" i="7" s="1"/>
  <c r="KV65" i="7"/>
  <c r="HV65" i="7"/>
  <c r="HW65" i="7" s="1"/>
  <c r="GU54" i="7"/>
  <c r="GU47" i="7"/>
  <c r="GU27" i="7"/>
  <c r="GU15" i="7"/>
  <c r="IE66" i="7"/>
  <c r="IN30" i="7"/>
  <c r="FQ66" i="7"/>
  <c r="FQ72" i="7" s="1"/>
  <c r="EV66" i="7"/>
  <c r="EV72" i="7" s="1"/>
  <c r="BV48" i="7"/>
  <c r="BV66" i="7" s="1"/>
  <c r="BV72" i="7" s="1"/>
  <c r="CN46" i="7"/>
  <c r="K66" i="7"/>
  <c r="L66" i="7" s="1"/>
  <c r="GU73" i="7"/>
  <c r="GU64" i="7"/>
  <c r="GU59" i="7"/>
  <c r="OB59" i="7" s="1"/>
  <c r="GU50" i="7"/>
  <c r="GV50" i="7" s="1"/>
  <c r="GU44" i="7"/>
  <c r="GU40" i="7"/>
  <c r="GU23" i="7"/>
  <c r="NX70" i="7"/>
  <c r="NX59" i="7"/>
  <c r="NX54" i="7"/>
  <c r="NX52" i="7"/>
  <c r="NZ52" i="7" s="1"/>
  <c r="NX47" i="7"/>
  <c r="NX42" i="7"/>
  <c r="NZ42" i="7" s="1"/>
  <c r="NX35" i="7"/>
  <c r="NX27" i="7"/>
  <c r="NZ27" i="7" s="1"/>
  <c r="NX23" i="7"/>
  <c r="NZ23" i="7" s="1"/>
  <c r="NX17" i="7"/>
  <c r="NZ17" i="7" s="1"/>
  <c r="NX13" i="7"/>
  <c r="NZ13" i="7" s="1"/>
  <c r="Z72" i="7"/>
  <c r="AA72" i="7" s="1"/>
  <c r="JX66" i="7"/>
  <c r="AC46" i="7"/>
  <c r="JQ37" i="7"/>
  <c r="LZ72" i="7"/>
  <c r="LP20" i="7"/>
  <c r="LR20" i="7" s="1"/>
  <c r="MB19" i="7"/>
  <c r="LE30" i="7"/>
  <c r="LE38" i="7" s="1"/>
  <c r="KG20" i="7"/>
  <c r="KH20" i="7" s="1"/>
  <c r="JF29" i="7"/>
  <c r="JL29" i="7" s="1"/>
  <c r="JL28" i="7"/>
  <c r="JM28" i="7" s="1"/>
  <c r="JC28" i="7"/>
  <c r="JD28" i="7" s="1"/>
  <c r="IW29" i="7"/>
  <c r="IX29" i="7" s="1"/>
  <c r="GL30" i="7"/>
  <c r="GR29" i="7"/>
  <c r="FE29" i="7"/>
  <c r="FK28" i="7"/>
  <c r="FL28" i="7" s="1"/>
  <c r="HV37" i="7"/>
  <c r="HW37" i="7" s="1"/>
  <c r="FK37" i="7"/>
  <c r="FL37" i="7" s="1"/>
  <c r="EP37" i="7"/>
  <c r="ED37" i="7"/>
  <c r="EE37" i="7" s="1"/>
  <c r="LE48" i="7"/>
  <c r="LN46" i="7"/>
  <c r="MF46" i="7" s="1"/>
  <c r="KP66" i="7"/>
  <c r="KP72" i="7" s="1"/>
  <c r="KS48" i="7"/>
  <c r="KV46" i="7"/>
  <c r="JK48" i="7"/>
  <c r="GC46" i="7"/>
  <c r="FK46" i="7"/>
  <c r="CZ66" i="7"/>
  <c r="CZ72" i="7" s="1"/>
  <c r="BS66" i="7"/>
  <c r="BS72" i="7" s="1"/>
  <c r="Q66" i="7"/>
  <c r="R66" i="7" s="1"/>
  <c r="HV71" i="7"/>
  <c r="JR71" i="7" s="1"/>
  <c r="FK71" i="7"/>
  <c r="FL71" i="7" s="1"/>
  <c r="ED71" i="7"/>
  <c r="CN71" i="7"/>
  <c r="GT55" i="7"/>
  <c r="GV55" i="7" s="1"/>
  <c r="GT34" i="7"/>
  <c r="GV34" i="7" s="1"/>
  <c r="JQ34" i="7"/>
  <c r="JS34" i="7" s="1"/>
  <c r="JQ45" i="7"/>
  <c r="JQ51" i="7"/>
  <c r="JS51" i="7" s="1"/>
  <c r="JQ55" i="7"/>
  <c r="JQ68" i="7"/>
  <c r="JS68" i="7" s="1"/>
  <c r="JQ74" i="7"/>
  <c r="HV17" i="7"/>
  <c r="HW17" i="7" s="1"/>
  <c r="JR23" i="7"/>
  <c r="JS23" i="7" s="1"/>
  <c r="JR33" i="7"/>
  <c r="JR40" i="7"/>
  <c r="JS40" i="7" s="1"/>
  <c r="JR44" i="7"/>
  <c r="JS44" i="7" s="1"/>
  <c r="JR50" i="7"/>
  <c r="JR54" i="7"/>
  <c r="JR64" i="7"/>
  <c r="NX19" i="7"/>
  <c r="NY69" i="7"/>
  <c r="NY36" i="7"/>
  <c r="OB36" i="7" s="1"/>
  <c r="OE36" i="7" s="1"/>
  <c r="NY34" i="7"/>
  <c r="OB34" i="7" s="1"/>
  <c r="MF69" i="7"/>
  <c r="ME14" i="7"/>
  <c r="MG14" i="7" s="1"/>
  <c r="GF66" i="7"/>
  <c r="DL20" i="7"/>
  <c r="DM20" i="7" s="1"/>
  <c r="ED19" i="7"/>
  <c r="EE19" i="7" s="1"/>
  <c r="NP46" i="7"/>
  <c r="NQ46" i="7" s="1"/>
  <c r="NJ48" i="7"/>
  <c r="NK48" i="7" s="1"/>
  <c r="JL46" i="7"/>
  <c r="JM46" i="7" s="1"/>
  <c r="JF48" i="7"/>
  <c r="JC46" i="7"/>
  <c r="JD46" i="7" s="1"/>
  <c r="IW48" i="7"/>
  <c r="CT66" i="7"/>
  <c r="CT72" i="7" s="1"/>
  <c r="BD66" i="7"/>
  <c r="OB31" i="7"/>
  <c r="OE31" i="7" s="1"/>
  <c r="EC29" i="7"/>
  <c r="GU69" i="7"/>
  <c r="GU62" i="7"/>
  <c r="OB62" i="7" s="1"/>
  <c r="GU56" i="7"/>
  <c r="GU42" i="7"/>
  <c r="OB42" i="7" s="1"/>
  <c r="GU35" i="7"/>
  <c r="GU25" i="7"/>
  <c r="GU21" i="7"/>
  <c r="GU13" i="7"/>
  <c r="GV13" i="7" s="1"/>
  <c r="MX58" i="7"/>
  <c r="NY58" i="7" s="1"/>
  <c r="NS66" i="7"/>
  <c r="NV48" i="7"/>
  <c r="NW48" i="7" s="1"/>
  <c r="NX74" i="7"/>
  <c r="NX68" i="7"/>
  <c r="NZ68" i="7" s="1"/>
  <c r="NX62" i="7"/>
  <c r="NX56" i="7"/>
  <c r="NZ56" i="7" s="1"/>
  <c r="NX50" i="7"/>
  <c r="NZ50" i="7" s="1"/>
  <c r="NX44" i="7"/>
  <c r="NX40" i="7"/>
  <c r="NX33" i="7"/>
  <c r="NZ33" i="7" s="1"/>
  <c r="NX25" i="7"/>
  <c r="NX21" i="7"/>
  <c r="NX15" i="7"/>
  <c r="NZ15" i="7" s="1"/>
  <c r="NX11" i="7"/>
  <c r="AH37" i="7"/>
  <c r="AB21" i="7"/>
  <c r="AH21" i="7" s="1"/>
  <c r="EP11" i="7"/>
  <c r="EQ11" i="7" s="1"/>
  <c r="EJ20" i="7"/>
  <c r="EK20" i="7" s="1"/>
  <c r="GC17" i="7"/>
  <c r="GD17" i="7" s="1"/>
  <c r="FN19" i="7"/>
  <c r="FO19" i="7" s="1"/>
  <c r="DF12" i="7"/>
  <c r="CT20" i="7"/>
  <c r="CU20" i="7" s="1"/>
  <c r="IK48" i="7"/>
  <c r="EP48" i="7"/>
  <c r="CN48" i="7"/>
  <c r="HV48" i="7"/>
  <c r="DF46" i="7"/>
  <c r="DG46" i="7" s="1"/>
  <c r="FG66" i="7"/>
  <c r="HV46" i="7"/>
  <c r="HW46" i="7" s="1"/>
  <c r="NJ30" i="7"/>
  <c r="GX29" i="7"/>
  <c r="FN29" i="7"/>
  <c r="GC28" i="7"/>
  <c r="EJ29" i="7"/>
  <c r="EP28" i="7"/>
  <c r="EQ28" i="7" s="1"/>
  <c r="NP61" i="7"/>
  <c r="NY61" i="7" s="1"/>
  <c r="LN61" i="7"/>
  <c r="LO61" i="7" s="1"/>
  <c r="DL66" i="7"/>
  <c r="DL72" i="7" s="1"/>
  <c r="CH66" i="7"/>
  <c r="CH72" i="7" s="1"/>
  <c r="BG66" i="7"/>
  <c r="GU16" i="7"/>
  <c r="GV16" i="7" s="1"/>
  <c r="FJ20" i="7"/>
  <c r="MR48" i="7"/>
  <c r="MX46" i="7"/>
  <c r="BP66" i="7"/>
  <c r="LK30" i="7"/>
  <c r="LK38" i="7" s="1"/>
  <c r="AL20" i="7"/>
  <c r="LN28" i="7"/>
  <c r="MF28" i="7" s="1"/>
  <c r="KS37" i="7"/>
  <c r="LK66" i="7"/>
  <c r="LL66" i="7" s="1"/>
  <c r="BY66" i="7"/>
  <c r="BY72" i="7" s="1"/>
  <c r="KS61" i="7"/>
  <c r="KV61" i="7" s="1"/>
  <c r="KS71" i="7"/>
  <c r="KV71" i="7" s="1"/>
  <c r="KU71" i="7"/>
  <c r="GT25" i="7"/>
  <c r="MI30" i="7"/>
  <c r="MI38" i="7" s="1"/>
  <c r="MX28" i="7"/>
  <c r="NY73" i="7"/>
  <c r="GT54" i="7"/>
  <c r="GT52" i="7"/>
  <c r="GT15" i="7"/>
  <c r="NG20" i="7"/>
  <c r="NH20" i="7" s="1"/>
  <c r="KG29" i="7"/>
  <c r="KH29" i="7" s="1"/>
  <c r="LH66" i="7"/>
  <c r="LI66" i="7" s="1"/>
  <c r="FZ66" i="7"/>
  <c r="FZ72" i="7" s="1"/>
  <c r="EM66" i="7"/>
  <c r="CE66" i="7"/>
  <c r="CE72" i="7" s="1"/>
  <c r="FE66" i="7"/>
  <c r="FE72" i="7" s="1"/>
  <c r="ED58" i="7"/>
  <c r="EE58" i="7" s="1"/>
  <c r="LN71" i="7"/>
  <c r="GU74" i="7"/>
  <c r="OB74" i="7" s="1"/>
  <c r="OE74" i="7" s="1"/>
  <c r="GU24" i="7"/>
  <c r="CK66" i="7"/>
  <c r="CK72" i="7" s="1"/>
  <c r="GT74" i="7"/>
  <c r="GT63" i="7"/>
  <c r="GV63" i="7" s="1"/>
  <c r="GT60" i="7"/>
  <c r="GV60" i="7" s="1"/>
  <c r="GT53" i="7"/>
  <c r="GT51" i="7"/>
  <c r="GV51" i="7" s="1"/>
  <c r="GT43" i="7"/>
  <c r="GV43" i="7" s="1"/>
  <c r="GT41" i="7"/>
  <c r="GV41" i="7" s="1"/>
  <c r="GT31" i="7"/>
  <c r="GT26" i="7"/>
  <c r="GT24" i="7"/>
  <c r="GT22" i="7"/>
  <c r="GT14" i="7"/>
  <c r="GU11" i="7"/>
  <c r="GV11" i="7" s="1"/>
  <c r="MX37" i="7"/>
  <c r="GU22" i="7"/>
  <c r="GU14" i="7"/>
  <c r="GV14" i="7" s="1"/>
  <c r="BO48" i="7"/>
  <c r="BQ48" i="7" s="1"/>
  <c r="CM46" i="7"/>
  <c r="CM61" i="7"/>
  <c r="EO20" i="7"/>
  <c r="EO29" i="7"/>
  <c r="KF48" i="7"/>
  <c r="KH48" i="7" s="1"/>
  <c r="KR46" i="7"/>
  <c r="KT46" i="7" s="1"/>
  <c r="KR37" i="7"/>
  <c r="KR61" i="7"/>
  <c r="MW46" i="7"/>
  <c r="NF28" i="7"/>
  <c r="IK29" i="7"/>
  <c r="IL29" i="7" s="1"/>
  <c r="KV37" i="7"/>
  <c r="KV58" i="7"/>
  <c r="MI72" i="7"/>
  <c r="MO66" i="7"/>
  <c r="MO72" i="7" s="1"/>
  <c r="NM30" i="7"/>
  <c r="NX64" i="7"/>
  <c r="NY60" i="7"/>
  <c r="NY57" i="7"/>
  <c r="OB57" i="7" s="1"/>
  <c r="NY55" i="7"/>
  <c r="OB55" i="7" s="1"/>
  <c r="NY53" i="7"/>
  <c r="OB53" i="7" s="1"/>
  <c r="NY51" i="7"/>
  <c r="NY49" i="7"/>
  <c r="OB49" i="7" s="1"/>
  <c r="OE49" i="7" s="1"/>
  <c r="NY45" i="7"/>
  <c r="OB45" i="7" s="1"/>
  <c r="NY43" i="7"/>
  <c r="OB43" i="7" s="1"/>
  <c r="NY41" i="7"/>
  <c r="NZ41" i="7" s="1"/>
  <c r="NI72" i="7"/>
  <c r="MH66" i="7"/>
  <c r="MJ66" i="7" s="1"/>
  <c r="GH29" i="7"/>
  <c r="GJ29" i="7" s="1"/>
  <c r="IA30" i="7"/>
  <c r="HX38" i="7"/>
  <c r="IA38" i="7" s="1"/>
  <c r="JB29" i="7"/>
  <c r="NF46" i="7"/>
  <c r="NH46" i="7" s="1"/>
  <c r="NI29" i="7"/>
  <c r="NK29" i="7" s="1"/>
  <c r="NO28" i="7"/>
  <c r="NR66" i="7"/>
  <c r="NU48" i="7"/>
  <c r="NY18" i="7"/>
  <c r="NY16" i="7"/>
  <c r="NY14" i="7"/>
  <c r="KU58" i="7"/>
  <c r="KW58" i="7" s="1"/>
  <c r="JR11" i="7"/>
  <c r="JS11" i="7" s="1"/>
  <c r="JT30" i="7"/>
  <c r="MX65" i="7"/>
  <c r="NY65" i="7" s="1"/>
  <c r="NY63" i="7"/>
  <c r="OB63" i="7" s="1"/>
  <c r="NS20" i="7"/>
  <c r="NV19" i="7"/>
  <c r="NW19" i="7" s="1"/>
  <c r="MW30" i="7"/>
  <c r="CM29" i="7"/>
  <c r="CM28" i="7"/>
  <c r="KU37" i="7"/>
  <c r="MU30" i="7"/>
  <c r="JR12" i="7"/>
  <c r="JS12" i="7" s="1"/>
  <c r="MF68" i="7"/>
  <c r="MW29" i="7"/>
  <c r="KI66" i="7"/>
  <c r="NY11" i="7"/>
  <c r="KD19" i="7"/>
  <c r="KE19" i="7" s="1"/>
  <c r="NG66" i="7"/>
  <c r="IH30" i="7"/>
  <c r="JR35" i="7"/>
  <c r="JS35" i="7" s="1"/>
  <c r="LH72" i="7"/>
  <c r="LI72" i="7" s="1"/>
  <c r="HG30" i="7"/>
  <c r="ND30" i="7"/>
  <c r="NY21" i="7"/>
  <c r="NP30" i="7"/>
  <c r="KD28" i="7"/>
  <c r="KE28" i="7" s="1"/>
  <c r="EA30" i="7" l="1"/>
  <c r="EB30" i="7" s="1"/>
  <c r="BV30" i="7"/>
  <c r="JS22" i="7"/>
  <c r="JS24" i="7"/>
  <c r="OB10" i="7"/>
  <c r="KU46" i="7"/>
  <c r="KW46" i="7" s="1"/>
  <c r="LO71" i="7"/>
  <c r="NP20" i="7"/>
  <c r="NQ20" i="7" s="1"/>
  <c r="MG46" i="7"/>
  <c r="GV40" i="7"/>
  <c r="EV30" i="7"/>
  <c r="EW30" i="7" s="1"/>
  <c r="GT58" i="7"/>
  <c r="AU66" i="7"/>
  <c r="BM66" i="7" s="1"/>
  <c r="BN66" i="7" s="1"/>
  <c r="H66" i="7"/>
  <c r="EJ66" i="7"/>
  <c r="EK66" i="7" s="1"/>
  <c r="DR30" i="7"/>
  <c r="DS30" i="7" s="1"/>
  <c r="DR72" i="7"/>
  <c r="DS72" i="7" s="1"/>
  <c r="GO38" i="7"/>
  <c r="GP38" i="7" s="1"/>
  <c r="AD21" i="7"/>
  <c r="W66" i="7"/>
  <c r="CE30" i="7"/>
  <c r="KT19" i="7"/>
  <c r="MD46" i="7"/>
  <c r="BJ66" i="7"/>
  <c r="JM65" i="7"/>
  <c r="JS49" i="7"/>
  <c r="JM61" i="7"/>
  <c r="BM48" i="7"/>
  <c r="AM66" i="7"/>
  <c r="FT30" i="7"/>
  <c r="FU30" i="7" s="1"/>
  <c r="KT28" i="7"/>
  <c r="AI61" i="7"/>
  <c r="AJ61" i="7" s="1"/>
  <c r="EM30" i="7"/>
  <c r="EN30" i="7" s="1"/>
  <c r="IY66" i="7"/>
  <c r="MG60" i="7"/>
  <c r="GV44" i="7"/>
  <c r="MG28" i="7"/>
  <c r="CH30" i="7"/>
  <c r="CI30" i="7" s="1"/>
  <c r="JS15" i="7"/>
  <c r="NZ36" i="7"/>
  <c r="NZ60" i="7"/>
  <c r="MG54" i="7"/>
  <c r="OB32" i="7"/>
  <c r="OE32" i="7" s="1"/>
  <c r="KW23" i="7"/>
  <c r="NG48" i="7"/>
  <c r="BW48" i="7"/>
  <c r="JG48" i="7"/>
  <c r="EC48" i="7"/>
  <c r="GR48" i="7"/>
  <c r="CO58" i="7"/>
  <c r="GC48" i="7"/>
  <c r="MX20" i="7"/>
  <c r="MY20" i="7" s="1"/>
  <c r="OB51" i="7"/>
  <c r="OB60" i="7"/>
  <c r="NH28" i="7"/>
  <c r="OA53" i="7"/>
  <c r="OD53" i="7" s="1"/>
  <c r="ML30" i="7"/>
  <c r="MM30" i="7" s="1"/>
  <c r="NQ28" i="7"/>
  <c r="MY46" i="7"/>
  <c r="BR66" i="7"/>
  <c r="NY28" i="7"/>
  <c r="KW71" i="7"/>
  <c r="FT66" i="7"/>
  <c r="FU66" i="7" s="1"/>
  <c r="FI66" i="7"/>
  <c r="EG30" i="7"/>
  <c r="EH30" i="7" s="1"/>
  <c r="ED29" i="7"/>
  <c r="NZ70" i="7"/>
  <c r="T30" i="7"/>
  <c r="U30" i="7" s="1"/>
  <c r="CW30" i="7"/>
  <c r="CX30" i="7" s="1"/>
  <c r="ME65" i="7"/>
  <c r="JS21" i="7"/>
  <c r="JS62" i="7"/>
  <c r="DF29" i="7"/>
  <c r="DG29" i="7" s="1"/>
  <c r="GV10" i="7"/>
  <c r="MR30" i="7"/>
  <c r="NZ73" i="7"/>
  <c r="W30" i="7"/>
  <c r="X30" i="7" s="1"/>
  <c r="HA30" i="7"/>
  <c r="HB30" i="7" s="1"/>
  <c r="FK20" i="7"/>
  <c r="FL20" i="7" s="1"/>
  <c r="CK30" i="7"/>
  <c r="CL30" i="7" s="1"/>
  <c r="AM29" i="7"/>
  <c r="BM29" i="7"/>
  <c r="AI71" i="7"/>
  <c r="AJ71" i="7" s="1"/>
  <c r="N30" i="7"/>
  <c r="O30" i="7" s="1"/>
  <c r="DX30" i="7"/>
  <c r="DY30" i="7" s="1"/>
  <c r="KD20" i="7"/>
  <c r="KE20" i="7" s="1"/>
  <c r="DU38" i="7"/>
  <c r="DV38" i="7" s="1"/>
  <c r="HV28" i="7"/>
  <c r="JR28" i="7" s="1"/>
  <c r="JS28" i="7" s="1"/>
  <c r="AM20" i="7"/>
  <c r="BM20" i="7"/>
  <c r="BN20" i="7" s="1"/>
  <c r="JR37" i="7"/>
  <c r="JS37" i="7" s="1"/>
  <c r="GX30" i="7"/>
  <c r="GY30" i="7" s="1"/>
  <c r="JO30" i="7"/>
  <c r="JP30" i="7" s="1"/>
  <c r="AO30" i="7"/>
  <c r="BR72" i="7"/>
  <c r="BT72" i="7" s="1"/>
  <c r="BT66" i="7"/>
  <c r="FK29" i="7"/>
  <c r="FL29" i="7" s="1"/>
  <c r="FF29" i="7"/>
  <c r="DK72" i="7"/>
  <c r="DM72" i="7" s="1"/>
  <c r="DM66" i="7"/>
  <c r="NN72" i="7"/>
  <c r="IF20" i="7"/>
  <c r="IJ20" i="7"/>
  <c r="IL20" i="7" s="1"/>
  <c r="GG48" i="7"/>
  <c r="GH48" i="7"/>
  <c r="GJ48" i="7" s="1"/>
  <c r="BJ72" i="7"/>
  <c r="BK72" i="7" s="1"/>
  <c r="BK66" i="7"/>
  <c r="LA66" i="7"/>
  <c r="LM66" i="7" s="1"/>
  <c r="LC48" i="7"/>
  <c r="LM48" i="7"/>
  <c r="IX48" i="7"/>
  <c r="JB48" i="7"/>
  <c r="IV66" i="7"/>
  <c r="BK20" i="7"/>
  <c r="BJ30" i="7"/>
  <c r="DC30" i="7"/>
  <c r="DD29" i="7"/>
  <c r="JX30" i="7"/>
  <c r="JY30" i="7" s="1"/>
  <c r="NZ21" i="7"/>
  <c r="NZ11" i="7"/>
  <c r="KT37" i="7"/>
  <c r="GT46" i="7"/>
  <c r="CO46" i="7"/>
  <c r="OA22" i="7"/>
  <c r="OD22" i="7" s="1"/>
  <c r="GV22" i="7"/>
  <c r="KR29" i="7"/>
  <c r="KU29" i="7" s="1"/>
  <c r="BN19" i="7"/>
  <c r="MO38" i="7"/>
  <c r="MP38" i="7" s="1"/>
  <c r="BN61" i="7"/>
  <c r="NZ25" i="7"/>
  <c r="EE29" i="7"/>
  <c r="IE30" i="7"/>
  <c r="JS45" i="7"/>
  <c r="LE66" i="7"/>
  <c r="LF66" i="7" s="1"/>
  <c r="LF48" i="7"/>
  <c r="ME19" i="7"/>
  <c r="MG19" i="7" s="1"/>
  <c r="MD19" i="7"/>
  <c r="IT29" i="7"/>
  <c r="IU29" i="7" s="1"/>
  <c r="GV47" i="7"/>
  <c r="HJ30" i="7"/>
  <c r="HK30" i="7" s="1"/>
  <c r="AF72" i="7"/>
  <c r="AG72" i="7" s="1"/>
  <c r="DJ66" i="7"/>
  <c r="JV66" i="7"/>
  <c r="LD38" i="7"/>
  <c r="LF38" i="7" s="1"/>
  <c r="LF30" i="7"/>
  <c r="CU66" i="7"/>
  <c r="EQ61" i="7"/>
  <c r="CD72" i="7"/>
  <c r="CF72" i="7" s="1"/>
  <c r="CF66" i="7"/>
  <c r="FR66" i="7"/>
  <c r="HF72" i="7"/>
  <c r="HH72" i="7" s="1"/>
  <c r="HH66" i="7"/>
  <c r="MG34" i="7"/>
  <c r="GV62" i="7"/>
  <c r="T66" i="7"/>
  <c r="U66" i="7" s="1"/>
  <c r="KJ30" i="7"/>
  <c r="FQ30" i="7"/>
  <c r="GV33" i="7"/>
  <c r="GV70" i="7"/>
  <c r="HL30" i="7"/>
  <c r="HL38" i="7" s="1"/>
  <c r="NZ45" i="7"/>
  <c r="NZ65" i="7"/>
  <c r="AJ10" i="7"/>
  <c r="AJ21" i="7"/>
  <c r="W38" i="7"/>
  <c r="X38" i="7" s="1"/>
  <c r="AP20" i="7"/>
  <c r="AX30" i="7"/>
  <c r="AX38" i="7" s="1"/>
  <c r="AY38" i="7" s="1"/>
  <c r="MG44" i="7"/>
  <c r="NZ40" i="7"/>
  <c r="MP66" i="7"/>
  <c r="MY37" i="7"/>
  <c r="LG30" i="7"/>
  <c r="LI29" i="7"/>
  <c r="FC48" i="7"/>
  <c r="FA66" i="7"/>
  <c r="MY28" i="7"/>
  <c r="NZ14" i="7"/>
  <c r="NZ18" i="7"/>
  <c r="KK29" i="7"/>
  <c r="KI30" i="7"/>
  <c r="KI38" i="7" s="1"/>
  <c r="GY29" i="7"/>
  <c r="CV66" i="7"/>
  <c r="CX48" i="7"/>
  <c r="JS60" i="7"/>
  <c r="LU20" i="7"/>
  <c r="LS30" i="7"/>
  <c r="JA20" i="7"/>
  <c r="JB20" i="7"/>
  <c r="BX66" i="7"/>
  <c r="BZ48" i="7"/>
  <c r="MG69" i="7"/>
  <c r="GM48" i="7"/>
  <c r="GQ48" i="7"/>
  <c r="GS48" i="7" s="1"/>
  <c r="GK66" i="7"/>
  <c r="NZ53" i="7"/>
  <c r="EE71" i="7"/>
  <c r="FJ48" i="7"/>
  <c r="FL48" i="7" s="1"/>
  <c r="FI48" i="7"/>
  <c r="JV29" i="7"/>
  <c r="JU30" i="7"/>
  <c r="JU38" i="7" s="1"/>
  <c r="JS70" i="7"/>
  <c r="JG29" i="7"/>
  <c r="LO28" i="7"/>
  <c r="IP72" i="7"/>
  <c r="IR72" i="7" s="1"/>
  <c r="IR66" i="7"/>
  <c r="LO46" i="7"/>
  <c r="FV72" i="7"/>
  <c r="FX72" i="7" s="1"/>
  <c r="FX66" i="7"/>
  <c r="FD72" i="7"/>
  <c r="FF72" i="7" s="1"/>
  <c r="FF66" i="7"/>
  <c r="NZ44" i="7"/>
  <c r="HA66" i="7"/>
  <c r="HB48" i="7"/>
  <c r="HW71" i="7"/>
  <c r="MD37" i="7"/>
  <c r="IO29" i="7"/>
  <c r="LO19" i="7"/>
  <c r="IM30" i="7"/>
  <c r="IO30" i="7" s="1"/>
  <c r="GV53" i="7"/>
  <c r="NO72" i="7"/>
  <c r="MR66" i="7"/>
  <c r="MR72" i="7" s="1"/>
  <c r="MS48" i="7"/>
  <c r="EP29" i="7"/>
  <c r="EQ29" i="7" s="1"/>
  <c r="EK29" i="7"/>
  <c r="LY38" i="7"/>
  <c r="MA38" i="7" s="1"/>
  <c r="MA30" i="7"/>
  <c r="GT65" i="7"/>
  <c r="EE65" i="7"/>
  <c r="GV27" i="7"/>
  <c r="MU66" i="7"/>
  <c r="MV48" i="7"/>
  <c r="GM29" i="7"/>
  <c r="GQ29" i="7"/>
  <c r="GS29" i="7" s="1"/>
  <c r="EN48" i="7"/>
  <c r="EL66" i="7"/>
  <c r="NZ58" i="7"/>
  <c r="KZ20" i="7"/>
  <c r="LM20" i="7"/>
  <c r="LO20" i="7" s="1"/>
  <c r="DB72" i="7"/>
  <c r="DD72" i="7" s="1"/>
  <c r="DD66" i="7"/>
  <c r="KD29" i="7"/>
  <c r="KE29" i="7" s="1"/>
  <c r="NY19" i="7"/>
  <c r="NZ19" i="7" s="1"/>
  <c r="NY37" i="7"/>
  <c r="NZ37" i="7" s="1"/>
  <c r="OA24" i="7"/>
  <c r="OD24" i="7" s="1"/>
  <c r="GV24" i="7"/>
  <c r="OB33" i="7"/>
  <c r="OE33" i="7" s="1"/>
  <c r="BN46" i="7"/>
  <c r="KV48" i="7"/>
  <c r="NZ35" i="7"/>
  <c r="NZ54" i="7"/>
  <c r="LP66" i="7"/>
  <c r="LP72" i="7" s="1"/>
  <c r="OD69" i="7"/>
  <c r="GV54" i="7"/>
  <c r="AC20" i="7"/>
  <c r="AD20" i="7" s="1"/>
  <c r="HY30" i="7"/>
  <c r="HZ30" i="7" s="1"/>
  <c r="JR61" i="7"/>
  <c r="JS61" i="7" s="1"/>
  <c r="KO72" i="7"/>
  <c r="KQ72" i="7" s="1"/>
  <c r="KQ66" i="7"/>
  <c r="NX61" i="7"/>
  <c r="NZ61" i="7" s="1"/>
  <c r="NQ61" i="7"/>
  <c r="GE66" i="7"/>
  <c r="GG66" i="7" s="1"/>
  <c r="JH72" i="7"/>
  <c r="JJ72" i="7" s="1"/>
  <c r="JJ66" i="7"/>
  <c r="ID72" i="7"/>
  <c r="IF66" i="7"/>
  <c r="GT71" i="7"/>
  <c r="OA71" i="7" s="1"/>
  <c r="OD71" i="7" s="1"/>
  <c r="CO71" i="7"/>
  <c r="EU72" i="7"/>
  <c r="EW72" i="7" s="1"/>
  <c r="EW66" i="7"/>
  <c r="OA67" i="7"/>
  <c r="OD67" i="7" s="1"/>
  <c r="NZ67" i="7"/>
  <c r="NZ32" i="7"/>
  <c r="OA49" i="7"/>
  <c r="MG49" i="7"/>
  <c r="JS50" i="7"/>
  <c r="JS64" i="7"/>
  <c r="GV64" i="7"/>
  <c r="GV52" i="7"/>
  <c r="JC20" i="7"/>
  <c r="IX20" i="7"/>
  <c r="BA30" i="7"/>
  <c r="K30" i="7"/>
  <c r="L30" i="7" s="1"/>
  <c r="JM29" i="7"/>
  <c r="GV21" i="7"/>
  <c r="GV69" i="7"/>
  <c r="OA73" i="7"/>
  <c r="GV73" i="7"/>
  <c r="HU20" i="7"/>
  <c r="HU29" i="7"/>
  <c r="JS25" i="7"/>
  <c r="NZ51" i="7"/>
  <c r="GV57" i="7"/>
  <c r="KQ20" i="7"/>
  <c r="MP72" i="7"/>
  <c r="HQ48" i="7"/>
  <c r="HO66" i="7"/>
  <c r="HE48" i="7"/>
  <c r="HC66" i="7"/>
  <c r="HU66" i="7" s="1"/>
  <c r="FY66" i="7"/>
  <c r="GA48" i="7"/>
  <c r="CR48" i="7"/>
  <c r="CP66" i="7"/>
  <c r="DE66" i="7" s="1"/>
  <c r="DE48" i="7"/>
  <c r="DG48" i="7" s="1"/>
  <c r="KZ29" i="7"/>
  <c r="LM29" i="7"/>
  <c r="LO29" i="7" s="1"/>
  <c r="CL48" i="7"/>
  <c r="CJ66" i="7"/>
  <c r="MY58" i="7"/>
  <c r="NZ34" i="7"/>
  <c r="JH30" i="7"/>
  <c r="JJ20" i="7"/>
  <c r="EF66" i="7"/>
  <c r="EH48" i="7"/>
  <c r="EO48" i="7"/>
  <c r="EQ48" i="7" s="1"/>
  <c r="HZ20" i="7"/>
  <c r="IA20" i="7"/>
  <c r="IC20" i="7" s="1"/>
  <c r="NZ43" i="7"/>
  <c r="NZ69" i="7"/>
  <c r="NZ63" i="7"/>
  <c r="EE46" i="7"/>
  <c r="GP48" i="7"/>
  <c r="GO66" i="7"/>
  <c r="BN28" i="7"/>
  <c r="HU48" i="7"/>
  <c r="HW48" i="7" s="1"/>
  <c r="DG61" i="7"/>
  <c r="GD46" i="7"/>
  <c r="NQ37" i="7"/>
  <c r="MA48" i="7"/>
  <c r="LY66" i="7"/>
  <c r="LC20" i="7"/>
  <c r="LA30" i="7"/>
  <c r="KB48" i="7"/>
  <c r="JZ66" i="7"/>
  <c r="JN72" i="7"/>
  <c r="JP72" i="7" s="1"/>
  <c r="JP66" i="7"/>
  <c r="KT71" i="7"/>
  <c r="MG22" i="7"/>
  <c r="JS43" i="7"/>
  <c r="JS53" i="7"/>
  <c r="DA48" i="7"/>
  <c r="CY66" i="7"/>
  <c r="BQ29" i="7"/>
  <c r="CN29" i="7"/>
  <c r="CO29" i="7" s="1"/>
  <c r="DI30" i="7"/>
  <c r="KU61" i="7"/>
  <c r="KW61" i="7" s="1"/>
  <c r="KT61" i="7"/>
  <c r="OA31" i="7"/>
  <c r="GV31" i="7"/>
  <c r="OA47" i="7"/>
  <c r="OD47" i="7" s="1"/>
  <c r="NZ47" i="7"/>
  <c r="IY72" i="7"/>
  <c r="JA72" i="7" s="1"/>
  <c r="JA66" i="7"/>
  <c r="LV38" i="7"/>
  <c r="LX38" i="7" s="1"/>
  <c r="LX30" i="7"/>
  <c r="KN29" i="7"/>
  <c r="II48" i="7"/>
  <c r="IG66" i="7"/>
  <c r="IJ48" i="7"/>
  <c r="IL48" i="7" s="1"/>
  <c r="FM66" i="7"/>
  <c r="FO48" i="7"/>
  <c r="GB48" i="7"/>
  <c r="MM48" i="7"/>
  <c r="ML66" i="7"/>
  <c r="GK30" i="7"/>
  <c r="GM20" i="7"/>
  <c r="GQ20" i="7"/>
  <c r="GS20" i="7" s="1"/>
  <c r="EX72" i="7"/>
  <c r="EZ72" i="7" s="1"/>
  <c r="EZ66" i="7"/>
  <c r="IM72" i="7"/>
  <c r="IO66" i="7"/>
  <c r="IS66" i="7"/>
  <c r="EZ20" i="7"/>
  <c r="EY30" i="7"/>
  <c r="KI72" i="7"/>
  <c r="KK72" i="7" s="1"/>
  <c r="KK66" i="7"/>
  <c r="KW37" i="7"/>
  <c r="MX48" i="7"/>
  <c r="GC29" i="7"/>
  <c r="GD29" i="7" s="1"/>
  <c r="FO29" i="7"/>
  <c r="IQ30" i="7"/>
  <c r="IR30" i="7" s="1"/>
  <c r="CZ30" i="7"/>
  <c r="DA30" i="7" s="1"/>
  <c r="BU66" i="7"/>
  <c r="GT28" i="7"/>
  <c r="CO28" i="7"/>
  <c r="NO66" i="7"/>
  <c r="OC53" i="7"/>
  <c r="NZ64" i="7"/>
  <c r="GT61" i="7"/>
  <c r="OA61" i="7" s="1"/>
  <c r="OD61" i="7" s="1"/>
  <c r="CO61" i="7"/>
  <c r="OA26" i="7"/>
  <c r="GV26" i="7"/>
  <c r="OA25" i="7"/>
  <c r="GV25" i="7"/>
  <c r="NY46" i="7"/>
  <c r="GU28" i="7"/>
  <c r="JR46" i="7"/>
  <c r="JS46" i="7" s="1"/>
  <c r="OA62" i="7"/>
  <c r="NZ62" i="7"/>
  <c r="NT66" i="7"/>
  <c r="OB25" i="7"/>
  <c r="OE25" i="7" s="1"/>
  <c r="MX29" i="7"/>
  <c r="MY29" i="7" s="1"/>
  <c r="JS55" i="7"/>
  <c r="JE66" i="7"/>
  <c r="EQ37" i="7"/>
  <c r="OA59" i="7"/>
  <c r="OD59" i="7" s="1"/>
  <c r="NZ59" i="7"/>
  <c r="JR65" i="7"/>
  <c r="JS65" i="7" s="1"/>
  <c r="MF29" i="7"/>
  <c r="H30" i="7"/>
  <c r="I30" i="7" s="1"/>
  <c r="GU65" i="7"/>
  <c r="JM71" i="7"/>
  <c r="GL66" i="7"/>
  <c r="KY66" i="7"/>
  <c r="LN66" i="7" s="1"/>
  <c r="KU65" i="7"/>
  <c r="KW65" i="7" s="1"/>
  <c r="KT65" i="7"/>
  <c r="JL20" i="7"/>
  <c r="HL72" i="7"/>
  <c r="HN72" i="7" s="1"/>
  <c r="HN66" i="7"/>
  <c r="DW72" i="7"/>
  <c r="DY72" i="7" s="1"/>
  <c r="DY66" i="7"/>
  <c r="JQ71" i="7"/>
  <c r="JS71" i="7" s="1"/>
  <c r="JD71" i="7"/>
  <c r="ID30" i="7"/>
  <c r="IJ30" i="7" s="1"/>
  <c r="DZ72" i="7"/>
  <c r="EB72" i="7" s="1"/>
  <c r="EB66" i="7"/>
  <c r="CG72" i="7"/>
  <c r="CI72" i="7" s="1"/>
  <c r="CI66" i="7"/>
  <c r="MG26" i="7"/>
  <c r="MG41" i="7"/>
  <c r="AC29" i="7"/>
  <c r="AI29" i="7" s="1"/>
  <c r="MG43" i="7"/>
  <c r="MG63" i="7"/>
  <c r="JS56" i="7"/>
  <c r="GV42" i="7"/>
  <c r="GV23" i="7"/>
  <c r="KX30" i="7"/>
  <c r="KZ30" i="7" s="1"/>
  <c r="BD30" i="7"/>
  <c r="BE30" i="7" s="1"/>
  <c r="FB30" i="7"/>
  <c r="FC30" i="7" s="1"/>
  <c r="Q30" i="7"/>
  <c r="R30" i="7" s="1"/>
  <c r="GV35" i="7"/>
  <c r="GV59" i="7"/>
  <c r="MG73" i="7"/>
  <c r="NZ55" i="7"/>
  <c r="AF30" i="7"/>
  <c r="MG42" i="7"/>
  <c r="NU20" i="7"/>
  <c r="NT20" i="7"/>
  <c r="NR30" i="7"/>
  <c r="MY65" i="7"/>
  <c r="LL29" i="7"/>
  <c r="LJ30" i="7"/>
  <c r="JY48" i="7"/>
  <c r="JW66" i="7"/>
  <c r="KC48" i="7"/>
  <c r="KE48" i="7" s="1"/>
  <c r="HR66" i="7"/>
  <c r="HT48" i="7"/>
  <c r="NZ16" i="7"/>
  <c r="CC48" i="7"/>
  <c r="CA66" i="7"/>
  <c r="NN66" i="7"/>
  <c r="HZ29" i="7"/>
  <c r="IA29" i="7"/>
  <c r="IC29" i="7" s="1"/>
  <c r="HE29" i="7"/>
  <c r="HC30" i="7"/>
  <c r="HC38" i="7" s="1"/>
  <c r="HU38" i="7" s="1"/>
  <c r="NZ49" i="7"/>
  <c r="NZ57" i="7"/>
  <c r="MD65" i="7"/>
  <c r="JS36" i="7"/>
  <c r="HW61" i="7"/>
  <c r="FL46" i="7"/>
  <c r="KW10" i="7"/>
  <c r="FH30" i="7"/>
  <c r="FI29" i="7"/>
  <c r="MB29" i="7"/>
  <c r="LR29" i="7"/>
  <c r="KL72" i="7"/>
  <c r="KN72" i="7" s="1"/>
  <c r="KN66" i="7"/>
  <c r="JZ38" i="7"/>
  <c r="KC38" i="7" s="1"/>
  <c r="KC30" i="7"/>
  <c r="HZ48" i="7"/>
  <c r="HX66" i="7"/>
  <c r="IA48" i="7"/>
  <c r="MH38" i="7"/>
  <c r="MJ30" i="7"/>
  <c r="EE61" i="7"/>
  <c r="FL65" i="7"/>
  <c r="CC20" i="7"/>
  <c r="CB30" i="7"/>
  <c r="FX20" i="7"/>
  <c r="FW30" i="7"/>
  <c r="HI72" i="7"/>
  <c r="HK72" i="7" s="1"/>
  <c r="HK66" i="7"/>
  <c r="HH20" i="7"/>
  <c r="HF30" i="7"/>
  <c r="HF38" i="7" s="1"/>
  <c r="IR20" i="7"/>
  <c r="IT20" i="7"/>
  <c r="IU20" i="7" s="1"/>
  <c r="ET20" i="7"/>
  <c r="ES30" i="7"/>
  <c r="AX72" i="7"/>
  <c r="AY72" i="7" s="1"/>
  <c r="AY66" i="7"/>
  <c r="MG12" i="7"/>
  <c r="JS31" i="7"/>
  <c r="HW58" i="7"/>
  <c r="JK20" i="7"/>
  <c r="JM20" i="7" s="1"/>
  <c r="AI46" i="7"/>
  <c r="AJ46" i="7" s="1"/>
  <c r="AD46" i="7"/>
  <c r="AI65" i="7"/>
  <c r="AJ65" i="7" s="1"/>
  <c r="AD65" i="7"/>
  <c r="BG30" i="7"/>
  <c r="BH30" i="7" s="1"/>
  <c r="E30" i="7"/>
  <c r="F30" i="7" s="1"/>
  <c r="BD72" i="7"/>
  <c r="BE72" i="7" s="1"/>
  <c r="BE66" i="7"/>
  <c r="Z30" i="7"/>
  <c r="AA30" i="7" s="1"/>
  <c r="AO72" i="7"/>
  <c r="AP72" i="7" s="1"/>
  <c r="AP66" i="7"/>
  <c r="AI28" i="7"/>
  <c r="AJ28" i="7" s="1"/>
  <c r="AD28" i="7"/>
  <c r="BG72" i="7"/>
  <c r="BH72" i="7" s="1"/>
  <c r="BH66" i="7"/>
  <c r="BA72" i="7"/>
  <c r="BB72" i="7" s="1"/>
  <c r="BB66" i="7"/>
  <c r="AI37" i="7"/>
  <c r="AJ37" i="7" s="1"/>
  <c r="AD37" i="7"/>
  <c r="O48" i="7"/>
  <c r="N66" i="7"/>
  <c r="AC66" i="7" s="1"/>
  <c r="AC48" i="7"/>
  <c r="AI19" i="7"/>
  <c r="AJ19" i="7" s="1"/>
  <c r="AD19" i="7"/>
  <c r="OB24" i="7"/>
  <c r="OE24" i="7" s="1"/>
  <c r="OF24" i="7" s="1"/>
  <c r="KM30" i="7"/>
  <c r="KN30" i="7" s="1"/>
  <c r="NM38" i="7"/>
  <c r="NN38" i="7" s="1"/>
  <c r="NN30" i="7"/>
  <c r="NP29" i="7"/>
  <c r="NQ29" i="7" s="1"/>
  <c r="NN29" i="7"/>
  <c r="OB41" i="7"/>
  <c r="ND72" i="7"/>
  <c r="NE72" i="7" s="1"/>
  <c r="NE66" i="7"/>
  <c r="ND38" i="7"/>
  <c r="NE38" i="7" s="1"/>
  <c r="NE30" i="7"/>
  <c r="NG29" i="7"/>
  <c r="NB29" i="7"/>
  <c r="MU38" i="7"/>
  <c r="MV38" i="7" s="1"/>
  <c r="MV30" i="7"/>
  <c r="MS66" i="7"/>
  <c r="ML38" i="7"/>
  <c r="MM38" i="7" s="1"/>
  <c r="MC48" i="7"/>
  <c r="MD48" i="7" s="1"/>
  <c r="LR48" i="7"/>
  <c r="LQ66" i="7"/>
  <c r="LQ72" i="7" s="1"/>
  <c r="KZ66" i="7"/>
  <c r="OB68" i="7"/>
  <c r="MG68" i="7"/>
  <c r="KP29" i="7"/>
  <c r="KS29" i="7" s="1"/>
  <c r="KT29" i="7" s="1"/>
  <c r="KQ28" i="7"/>
  <c r="KA30" i="7"/>
  <c r="KB29" i="7"/>
  <c r="OE67" i="7"/>
  <c r="OF67" i="7" s="1"/>
  <c r="IZ30" i="7"/>
  <c r="IH38" i="7"/>
  <c r="II38" i="7" s="1"/>
  <c r="II30" i="7"/>
  <c r="HS30" i="7"/>
  <c r="HD30" i="7"/>
  <c r="HE20" i="7"/>
  <c r="OB15" i="7"/>
  <c r="GV15" i="7"/>
  <c r="FZ30" i="7"/>
  <c r="GA30" i="7" s="1"/>
  <c r="OE34" i="7"/>
  <c r="GU37" i="7"/>
  <c r="GV37" i="7" s="1"/>
  <c r="DR38" i="7"/>
  <c r="DS38" i="7" s="1"/>
  <c r="OB56" i="7"/>
  <c r="GV56" i="7"/>
  <c r="GU12" i="7"/>
  <c r="GV12" i="7" s="1"/>
  <c r="DG12" i="7"/>
  <c r="BV38" i="7"/>
  <c r="BW38" i="7" s="1"/>
  <c r="BW30" i="7"/>
  <c r="BP38" i="7"/>
  <c r="BQ38" i="7" s="1"/>
  <c r="BQ30" i="7"/>
  <c r="BA38" i="7"/>
  <c r="BB38" i="7" s="1"/>
  <c r="BB30" i="7"/>
  <c r="AU30" i="7"/>
  <c r="AV20" i="7"/>
  <c r="AP30" i="7"/>
  <c r="AO38" i="7"/>
  <c r="AP38" i="7" s="1"/>
  <c r="OE53" i="7"/>
  <c r="OF53" i="7" s="1"/>
  <c r="W72" i="7"/>
  <c r="X72" i="7" s="1"/>
  <c r="X66" i="7"/>
  <c r="OE10" i="7"/>
  <c r="AJ82" i="7"/>
  <c r="OA45" i="7"/>
  <c r="OD45" i="7" s="1"/>
  <c r="OA60" i="7"/>
  <c r="OA36" i="7"/>
  <c r="NX71" i="7"/>
  <c r="NZ71" i="7" s="1"/>
  <c r="OA15" i="7"/>
  <c r="OD15" i="7" s="1"/>
  <c r="OA42" i="7"/>
  <c r="OD42" i="7" s="1"/>
  <c r="OA54" i="7"/>
  <c r="OD54" i="7" s="1"/>
  <c r="OA44" i="7"/>
  <c r="OD44" i="7" s="1"/>
  <c r="OA33" i="7"/>
  <c r="OA43" i="7"/>
  <c r="OD43" i="7" s="1"/>
  <c r="OA68" i="7"/>
  <c r="OD68" i="7" s="1"/>
  <c r="OA74" i="7"/>
  <c r="OA40" i="7"/>
  <c r="OD40" i="7" s="1"/>
  <c r="OA41" i="7"/>
  <c r="OD41" i="7" s="1"/>
  <c r="OA70" i="7"/>
  <c r="OA63" i="7"/>
  <c r="OD63" i="7" s="1"/>
  <c r="OA57" i="7"/>
  <c r="OD57" i="7" s="1"/>
  <c r="HU30" i="7"/>
  <c r="OA35" i="7"/>
  <c r="OD35" i="7" s="1"/>
  <c r="OA50" i="7"/>
  <c r="OD50" i="7" s="1"/>
  <c r="OA14" i="7"/>
  <c r="OD14" i="7" s="1"/>
  <c r="OA18" i="7"/>
  <c r="OD18" i="7" s="1"/>
  <c r="OA16" i="7"/>
  <c r="OD16" i="7" s="1"/>
  <c r="OA32" i="7"/>
  <c r="OA56" i="7"/>
  <c r="OD56" i="7" s="1"/>
  <c r="OA64" i="7"/>
  <c r="OA27" i="7"/>
  <c r="OD27" i="7" s="1"/>
  <c r="OA11" i="7"/>
  <c r="OD11" i="7" s="1"/>
  <c r="GT29" i="7"/>
  <c r="OA17" i="7"/>
  <c r="OD17" i="7" s="1"/>
  <c r="OA10" i="7"/>
  <c r="OC10" i="7" s="1"/>
  <c r="OA13" i="7"/>
  <c r="OD13" i="7" s="1"/>
  <c r="OA21" i="7"/>
  <c r="OD21" i="7" s="1"/>
  <c r="OA23" i="7"/>
  <c r="OD23" i="7" s="1"/>
  <c r="KV27" i="7"/>
  <c r="KW27" i="7" s="1"/>
  <c r="OB18" i="7"/>
  <c r="OB22" i="7"/>
  <c r="OE62" i="7"/>
  <c r="NX46" i="7"/>
  <c r="OA46" i="7" s="1"/>
  <c r="OD46" i="7" s="1"/>
  <c r="GU71" i="7"/>
  <c r="OA37" i="7"/>
  <c r="OD37" i="7" s="1"/>
  <c r="KX38" i="7"/>
  <c r="JK30" i="7"/>
  <c r="JE38" i="7"/>
  <c r="NX28" i="7"/>
  <c r="FP72" i="7"/>
  <c r="GB66" i="7"/>
  <c r="OB70" i="7"/>
  <c r="OE70" i="7" s="1"/>
  <c r="DO72" i="7"/>
  <c r="DP72" i="7" s="1"/>
  <c r="DX38" i="7"/>
  <c r="DY38" i="7" s="1"/>
  <c r="OA65" i="7"/>
  <c r="OD65" i="7" s="1"/>
  <c r="JF30" i="7"/>
  <c r="JG30" i="7" s="1"/>
  <c r="GW72" i="7"/>
  <c r="T72" i="7"/>
  <c r="U72" i="7" s="1"/>
  <c r="EJ72" i="7"/>
  <c r="EK72" i="7" s="1"/>
  <c r="DO38" i="7"/>
  <c r="DP38" i="7" s="1"/>
  <c r="NA30" i="7"/>
  <c r="NG30" i="7" s="1"/>
  <c r="OA34" i="7"/>
  <c r="OD34" i="7" s="1"/>
  <c r="GQ66" i="7"/>
  <c r="GB38" i="7"/>
  <c r="GB30" i="7"/>
  <c r="CS72" i="7"/>
  <c r="ID38" i="7"/>
  <c r="IJ38" i="7" s="1"/>
  <c r="MF61" i="7"/>
  <c r="MG61" i="7" s="1"/>
  <c r="OE57" i="7"/>
  <c r="OF57" i="7" s="1"/>
  <c r="OE51" i="7"/>
  <c r="OE43" i="7"/>
  <c r="OE45" i="7"/>
  <c r="OF45" i="7" s="1"/>
  <c r="OE55" i="7"/>
  <c r="GX38" i="7"/>
  <c r="GY38" i="7" s="1"/>
  <c r="AL30" i="7"/>
  <c r="OB47" i="7"/>
  <c r="AL72" i="7"/>
  <c r="CQ72" i="7"/>
  <c r="DF72" i="7" s="1"/>
  <c r="DF66" i="7"/>
  <c r="MF65" i="7"/>
  <c r="MG65" i="7" s="1"/>
  <c r="JL30" i="7"/>
  <c r="BN48" i="7"/>
  <c r="KU19" i="7"/>
  <c r="OA19" i="7" s="1"/>
  <c r="OD19" i="7" s="1"/>
  <c r="GT20" i="7"/>
  <c r="OB14" i="7"/>
  <c r="MF71" i="7"/>
  <c r="MG71" i="7" s="1"/>
  <c r="EM72" i="7"/>
  <c r="EP66" i="7"/>
  <c r="LK72" i="7"/>
  <c r="LL72" i="7" s="1"/>
  <c r="CN66" i="7"/>
  <c r="BP72" i="7"/>
  <c r="CN72" i="7" s="1"/>
  <c r="FJ38" i="7"/>
  <c r="FJ30" i="7"/>
  <c r="NJ38" i="7"/>
  <c r="EG38" i="7"/>
  <c r="EH38" i="7" s="1"/>
  <c r="FN20" i="7"/>
  <c r="FO20" i="7" s="1"/>
  <c r="GC19" i="7"/>
  <c r="GD19" i="7" s="1"/>
  <c r="NV66" i="7"/>
  <c r="NS72" i="7"/>
  <c r="GI66" i="7"/>
  <c r="GF72" i="7"/>
  <c r="GI72" i="7" s="1"/>
  <c r="OB23" i="7"/>
  <c r="OB40" i="7"/>
  <c r="OC40" i="7" s="1"/>
  <c r="OB64" i="7"/>
  <c r="OE64" i="7" s="1"/>
  <c r="K72" i="7"/>
  <c r="L72" i="7" s="1"/>
  <c r="OB54" i="7"/>
  <c r="OC54" i="7" s="1"/>
  <c r="LN30" i="7"/>
  <c r="KO30" i="7"/>
  <c r="KR20" i="7"/>
  <c r="KU20" i="7" s="1"/>
  <c r="E72" i="7"/>
  <c r="F72" i="7" s="1"/>
  <c r="KS66" i="7"/>
  <c r="KG72" i="7"/>
  <c r="KS72" i="7" s="1"/>
  <c r="GU61" i="7"/>
  <c r="DI72" i="7"/>
  <c r="EC66" i="7"/>
  <c r="DH72" i="7"/>
  <c r="MF58" i="7"/>
  <c r="MG58" i="7" s="1"/>
  <c r="CW38" i="7"/>
  <c r="CX38" i="7" s="1"/>
  <c r="JU72" i="7"/>
  <c r="IY38" i="7"/>
  <c r="JB30" i="7"/>
  <c r="FG72" i="7"/>
  <c r="JC48" i="7"/>
  <c r="IW66" i="7"/>
  <c r="OE63" i="7"/>
  <c r="OF63" i="7" s="1"/>
  <c r="JE72" i="7"/>
  <c r="JK66" i="7"/>
  <c r="IN38" i="7"/>
  <c r="HJ38" i="7"/>
  <c r="HK38" i="7" s="1"/>
  <c r="HM20" i="7"/>
  <c r="HN20" i="7" s="1"/>
  <c r="GX72" i="7"/>
  <c r="HV66" i="7"/>
  <c r="GR66" i="7"/>
  <c r="GL72" i="7"/>
  <c r="EM38" i="7"/>
  <c r="EN38" i="7" s="1"/>
  <c r="IT66" i="7"/>
  <c r="IN72" i="7"/>
  <c r="IT72" i="7" s="1"/>
  <c r="NA72" i="7"/>
  <c r="NB72" i="7" s="1"/>
  <c r="OB21" i="7"/>
  <c r="OB11" i="7"/>
  <c r="DE38" i="7"/>
  <c r="DE30" i="7"/>
  <c r="NV20" i="7"/>
  <c r="NY20" i="7" s="1"/>
  <c r="NS30" i="7"/>
  <c r="NR72" i="7"/>
  <c r="NU72" i="7" s="1"/>
  <c r="NU66" i="7"/>
  <c r="NF48" i="7"/>
  <c r="NH48" i="7" s="1"/>
  <c r="GH30" i="7"/>
  <c r="GH38" i="7"/>
  <c r="NF29" i="7"/>
  <c r="KF66" i="7"/>
  <c r="KH66" i="7" s="1"/>
  <c r="KR48" i="7"/>
  <c r="EO38" i="7"/>
  <c r="EO30" i="7"/>
  <c r="BO66" i="7"/>
  <c r="BQ66" i="7" s="1"/>
  <c r="CM48" i="7"/>
  <c r="OA52" i="7"/>
  <c r="OD52" i="7" s="1"/>
  <c r="OB16" i="7"/>
  <c r="OC16" i="7" s="1"/>
  <c r="GU17" i="7"/>
  <c r="GV17" i="7" s="1"/>
  <c r="OB69" i="7"/>
  <c r="OE69" i="7" s="1"/>
  <c r="OF69" i="7" s="1"/>
  <c r="JF66" i="7"/>
  <c r="JL48" i="7"/>
  <c r="JM48" i="7" s="1"/>
  <c r="OA55" i="7"/>
  <c r="OD55" i="7" s="1"/>
  <c r="Q72" i="7"/>
  <c r="R72" i="7" s="1"/>
  <c r="LE72" i="7"/>
  <c r="LF72" i="7" s="1"/>
  <c r="KS20" i="7"/>
  <c r="KG30" i="7"/>
  <c r="KH30" i="7" s="1"/>
  <c r="LP30" i="7"/>
  <c r="LR30" i="7" s="1"/>
  <c r="MB20" i="7"/>
  <c r="KD66" i="7"/>
  <c r="KV66" i="7" s="1"/>
  <c r="JX72" i="7"/>
  <c r="KD72" i="7" s="1"/>
  <c r="OB44" i="7"/>
  <c r="OB73" i="7"/>
  <c r="OE73" i="7" s="1"/>
  <c r="GU46" i="7"/>
  <c r="AB66" i="7"/>
  <c r="AH66" i="7" s="1"/>
  <c r="T38" i="7"/>
  <c r="U38" i="7" s="1"/>
  <c r="CN20" i="7"/>
  <c r="CO20" i="7" s="1"/>
  <c r="BS30" i="7"/>
  <c r="BT30" i="7" s="1"/>
  <c r="LN38" i="7"/>
  <c r="OE52" i="7"/>
  <c r="EV38" i="7"/>
  <c r="EW38" i="7" s="1"/>
  <c r="LN48" i="7"/>
  <c r="BY38" i="7"/>
  <c r="BZ38" i="7" s="1"/>
  <c r="HP29" i="7"/>
  <c r="HQ29" i="7" s="1"/>
  <c r="FK66" i="7"/>
  <c r="ES72" i="7"/>
  <c r="FK72" i="7" s="1"/>
  <c r="JT72" i="7"/>
  <c r="JV72" i="7" s="1"/>
  <c r="JT38" i="7"/>
  <c r="NO29" i="7"/>
  <c r="NI30" i="7"/>
  <c r="NK30" i="7" s="1"/>
  <c r="MW66" i="7"/>
  <c r="MH72" i="7"/>
  <c r="OA51" i="7"/>
  <c r="OD51" i="7" s="1"/>
  <c r="FT72" i="7"/>
  <c r="FU72" i="7" s="1"/>
  <c r="CM30" i="7"/>
  <c r="EJ30" i="7"/>
  <c r="EC30" i="7"/>
  <c r="NP48" i="7"/>
  <c r="NQ48" i="7" s="1"/>
  <c r="NJ66" i="7"/>
  <c r="NK66" i="7" s="1"/>
  <c r="IE38" i="7"/>
  <c r="IF38" i="7" s="1"/>
  <c r="JC29" i="7"/>
  <c r="JD29" i="7" s="1"/>
  <c r="IW30" i="7"/>
  <c r="IX30" i="7" s="1"/>
  <c r="OE59" i="7"/>
  <c r="OF59" i="7" s="1"/>
  <c r="OA58" i="7"/>
  <c r="OD58" i="7" s="1"/>
  <c r="HY66" i="7"/>
  <c r="IB48" i="7"/>
  <c r="JR48" i="7" s="1"/>
  <c r="MW48" i="7"/>
  <c r="NP38" i="7"/>
  <c r="EA38" i="7"/>
  <c r="EB38" i="7" s="1"/>
  <c r="CT30" i="7"/>
  <c r="CU30" i="7" s="1"/>
  <c r="AB29" i="7"/>
  <c r="AH29" i="7" s="1"/>
  <c r="OB13" i="7"/>
  <c r="OC13" i="7" s="1"/>
  <c r="OE42" i="7"/>
  <c r="DL30" i="7"/>
  <c r="DM30" i="7" s="1"/>
  <c r="ED20" i="7"/>
  <c r="EE20" i="7" s="1"/>
  <c r="EP20" i="7"/>
  <c r="EQ20" i="7" s="1"/>
  <c r="JR17" i="7"/>
  <c r="JS17" i="7" s="1"/>
  <c r="GR30" i="7"/>
  <c r="GL38" i="7"/>
  <c r="OB50" i="7"/>
  <c r="OC50" i="7" s="1"/>
  <c r="IK66" i="7"/>
  <c r="IE72" i="7"/>
  <c r="IK72" i="7" s="1"/>
  <c r="AB72" i="7"/>
  <c r="MC30" i="7"/>
  <c r="LQ38" i="7"/>
  <c r="MC38" i="7" s="1"/>
  <c r="FE30" i="7"/>
  <c r="FF30" i="7" s="1"/>
  <c r="HV19" i="7"/>
  <c r="HW19" i="7" s="1"/>
  <c r="GI20" i="7"/>
  <c r="GJ20" i="7" s="1"/>
  <c r="GF30" i="7"/>
  <c r="GG30" i="7" s="1"/>
  <c r="JR27" i="7"/>
  <c r="JS27" i="7" s="1"/>
  <c r="AI58" i="7"/>
  <c r="AJ58" i="7" s="1"/>
  <c r="GU58" i="7"/>
  <c r="GV58" i="7" s="1"/>
  <c r="ED48" i="7"/>
  <c r="DU66" i="7"/>
  <c r="CQ30" i="7"/>
  <c r="CR30" i="7" s="1"/>
  <c r="DF20" i="7"/>
  <c r="DG20" i="7" s="1"/>
  <c r="KV19" i="7"/>
  <c r="OE41" i="7"/>
  <c r="IK30" i="7"/>
  <c r="OB35" i="7"/>
  <c r="OC35" i="7" s="1"/>
  <c r="OE68" i="7"/>
  <c r="HG38" i="7"/>
  <c r="MX30" i="7"/>
  <c r="MY30" i="7" s="1"/>
  <c r="KV28" i="7"/>
  <c r="KW28" i="7" s="1"/>
  <c r="KM38" i="7" l="1"/>
  <c r="KN38" i="7" s="1"/>
  <c r="HA38" i="7"/>
  <c r="HB38" i="7" s="1"/>
  <c r="FB38" i="7"/>
  <c r="FC38" i="7" s="1"/>
  <c r="FT38" i="7"/>
  <c r="FU38" i="7" s="1"/>
  <c r="CH38" i="7"/>
  <c r="CI38" i="7" s="1"/>
  <c r="OF68" i="7"/>
  <c r="OC22" i="7"/>
  <c r="OC11" i="7"/>
  <c r="OC55" i="7"/>
  <c r="MS30" i="7"/>
  <c r="MR38" i="7"/>
  <c r="MS38" i="7" s="1"/>
  <c r="CF30" i="7"/>
  <c r="CE38" i="7"/>
  <c r="CF38" i="7" s="1"/>
  <c r="OB46" i="7"/>
  <c r="OC46" i="7" s="1"/>
  <c r="BG38" i="7"/>
  <c r="BH38" i="7" s="1"/>
  <c r="GU29" i="7"/>
  <c r="GV29" i="7" s="1"/>
  <c r="AV66" i="7"/>
  <c r="JQ29" i="7"/>
  <c r="AD66" i="7"/>
  <c r="GU48" i="7"/>
  <c r="GC66" i="7"/>
  <c r="GD66" i="7" s="1"/>
  <c r="AU72" i="7"/>
  <c r="AV72" i="7" s="1"/>
  <c r="LO66" i="7"/>
  <c r="OC52" i="7"/>
  <c r="LM30" i="7"/>
  <c r="LO30" i="7" s="1"/>
  <c r="ET72" i="7"/>
  <c r="JQ20" i="7"/>
  <c r="OD74" i="7"/>
  <c r="OF74" i="7" s="1"/>
  <c r="OC74" i="7"/>
  <c r="OC44" i="7"/>
  <c r="OC47" i="7"/>
  <c r="BD38" i="7"/>
  <c r="BE38" i="7" s="1"/>
  <c r="OC67" i="7"/>
  <c r="IC48" i="7"/>
  <c r="GD48" i="7"/>
  <c r="KK30" i="7"/>
  <c r="I66" i="7"/>
  <c r="H72" i="7"/>
  <c r="I72" i="7" s="1"/>
  <c r="CK38" i="7"/>
  <c r="CL38" i="7" s="1"/>
  <c r="H38" i="7"/>
  <c r="I38" i="7" s="1"/>
  <c r="Q38" i="7"/>
  <c r="R38" i="7" s="1"/>
  <c r="N38" i="7"/>
  <c r="O38" i="7" s="1"/>
  <c r="HW28" i="7"/>
  <c r="Z38" i="7"/>
  <c r="AA38" i="7" s="1"/>
  <c r="K38" i="7"/>
  <c r="L38" i="7" s="1"/>
  <c r="CZ38" i="7"/>
  <c r="DA38" i="7" s="1"/>
  <c r="JO38" i="7"/>
  <c r="JP38" i="7" s="1"/>
  <c r="JX38" i="7"/>
  <c r="JY38" i="7" s="1"/>
  <c r="IT30" i="7"/>
  <c r="IQ38" i="7"/>
  <c r="IT38" i="7" s="1"/>
  <c r="AM30" i="7"/>
  <c r="BM30" i="7"/>
  <c r="BN30" i="7" s="1"/>
  <c r="AM72" i="7"/>
  <c r="BM72" i="7"/>
  <c r="BN72" i="7" s="1"/>
  <c r="OF34" i="7"/>
  <c r="OF43" i="7"/>
  <c r="EC72" i="7"/>
  <c r="DJ72" i="7"/>
  <c r="HW66" i="7"/>
  <c r="OD60" i="7"/>
  <c r="OF60" i="7" s="1"/>
  <c r="OC60" i="7"/>
  <c r="CA72" i="7"/>
  <c r="CC72" i="7" s="1"/>
  <c r="CC66" i="7"/>
  <c r="OD49" i="7"/>
  <c r="OF49" i="7" s="1"/>
  <c r="OC49" i="7"/>
  <c r="FA72" i="7"/>
  <c r="FC72" i="7" s="1"/>
  <c r="FC66" i="7"/>
  <c r="BJ38" i="7"/>
  <c r="BK38" i="7" s="1"/>
  <c r="BK30" i="7"/>
  <c r="OF41" i="7"/>
  <c r="GU19" i="7"/>
  <c r="GV19" i="7" s="1"/>
  <c r="LR72" i="7"/>
  <c r="OF52" i="7"/>
  <c r="MB66" i="7"/>
  <c r="OF51" i="7"/>
  <c r="DG66" i="7"/>
  <c r="GS66" i="7"/>
  <c r="GY72" i="7"/>
  <c r="GH66" i="7"/>
  <c r="GJ66" i="7" s="1"/>
  <c r="JM30" i="7"/>
  <c r="OD33" i="7"/>
  <c r="OF33" i="7" s="1"/>
  <c r="OC33" i="7"/>
  <c r="AY30" i="7"/>
  <c r="KY72" i="7"/>
  <c r="NH29" i="7"/>
  <c r="HX72" i="7"/>
  <c r="HZ66" i="7"/>
  <c r="IA66" i="7"/>
  <c r="NW20" i="7"/>
  <c r="NX20" i="7"/>
  <c r="AD29" i="7"/>
  <c r="OD62" i="7"/>
  <c r="OF62" i="7" s="1"/>
  <c r="OC62" i="7"/>
  <c r="NZ46" i="7"/>
  <c r="OD26" i="7"/>
  <c r="OF26" i="7" s="1"/>
  <c r="OC26" i="7"/>
  <c r="GV28" i="7"/>
  <c r="IU66" i="7"/>
  <c r="ML72" i="7"/>
  <c r="MM72" i="7" s="1"/>
  <c r="MX66" i="7"/>
  <c r="MY66" i="7" s="1"/>
  <c r="MM66" i="7"/>
  <c r="FM72" i="7"/>
  <c r="FO72" i="7" s="1"/>
  <c r="FO66" i="7"/>
  <c r="GP66" i="7"/>
  <c r="GO72" i="7"/>
  <c r="GP72" i="7" s="1"/>
  <c r="JJ30" i="7"/>
  <c r="JH38" i="7"/>
  <c r="JJ38" i="7" s="1"/>
  <c r="FY72" i="7"/>
  <c r="GA72" i="7" s="1"/>
  <c r="GA66" i="7"/>
  <c r="IF72" i="7"/>
  <c r="OC51" i="7"/>
  <c r="MU72" i="7"/>
  <c r="MV72" i="7" s="1"/>
  <c r="MV66" i="7"/>
  <c r="GV65" i="7"/>
  <c r="IM38" i="7"/>
  <c r="IS38" i="7" s="1"/>
  <c r="IS30" i="7"/>
  <c r="JQ30" i="7" s="1"/>
  <c r="GK72" i="7"/>
  <c r="GM66" i="7"/>
  <c r="LS38" i="7"/>
  <c r="LU38" i="7" s="1"/>
  <c r="LU30" i="7"/>
  <c r="CV72" i="7"/>
  <c r="CX72" i="7" s="1"/>
  <c r="CX66" i="7"/>
  <c r="OC59" i="7"/>
  <c r="OC42" i="7"/>
  <c r="LO48" i="7"/>
  <c r="ME48" i="7"/>
  <c r="OC63" i="7"/>
  <c r="MW72" i="7"/>
  <c r="MJ72" i="7"/>
  <c r="ME20" i="7"/>
  <c r="MG20" i="7" s="1"/>
  <c r="MD20" i="7"/>
  <c r="FJ72" i="7"/>
  <c r="FL72" i="7" s="1"/>
  <c r="FI72" i="7"/>
  <c r="FX30" i="7"/>
  <c r="FW38" i="7"/>
  <c r="FX38" i="7" s="1"/>
  <c r="HR72" i="7"/>
  <c r="HT72" i="7" s="1"/>
  <c r="HT66" i="7"/>
  <c r="CJ72" i="7"/>
  <c r="CL72" i="7" s="1"/>
  <c r="CL66" i="7"/>
  <c r="HQ66" i="7"/>
  <c r="HO72" i="7"/>
  <c r="HQ72" i="7" s="1"/>
  <c r="HH38" i="7"/>
  <c r="IK38" i="7"/>
  <c r="IL38" i="7" s="1"/>
  <c r="NX48" i="7"/>
  <c r="MY48" i="7"/>
  <c r="AC30" i="7"/>
  <c r="OF55" i="7"/>
  <c r="CU72" i="7"/>
  <c r="GB72" i="7"/>
  <c r="FR72" i="7"/>
  <c r="GE72" i="7"/>
  <c r="KJ38" i="7"/>
  <c r="KK38" i="7" s="1"/>
  <c r="KZ38" i="7"/>
  <c r="OC18" i="7"/>
  <c r="OD32" i="7"/>
  <c r="OF32" i="7" s="1"/>
  <c r="OC32" i="7"/>
  <c r="AI20" i="7"/>
  <c r="AJ20" i="7" s="1"/>
  <c r="LR66" i="7"/>
  <c r="OC41" i="7"/>
  <c r="CC30" i="7"/>
  <c r="CB38" i="7"/>
  <c r="CC38" i="7" s="1"/>
  <c r="FI30" i="7"/>
  <c r="FH38" i="7"/>
  <c r="FI38" i="7" s="1"/>
  <c r="JW72" i="7"/>
  <c r="JY72" i="7" s="1"/>
  <c r="JY66" i="7"/>
  <c r="KC66" i="7"/>
  <c r="KE66" i="7" s="1"/>
  <c r="OC43" i="7"/>
  <c r="BU72" i="7"/>
  <c r="BW72" i="7" s="1"/>
  <c r="BW66" i="7"/>
  <c r="OC45" i="7"/>
  <c r="DA66" i="7"/>
  <c r="CY72" i="7"/>
  <c r="DA72" i="7" s="1"/>
  <c r="JZ72" i="7"/>
  <c r="KB66" i="7"/>
  <c r="LY72" i="7"/>
  <c r="MA72" i="7" s="1"/>
  <c r="MA66" i="7"/>
  <c r="CP72" i="7"/>
  <c r="CR72" i="7" s="1"/>
  <c r="CR66" i="7"/>
  <c r="HC72" i="7"/>
  <c r="HE72" i="7" s="1"/>
  <c r="HE66" i="7"/>
  <c r="OD73" i="7"/>
  <c r="OF73" i="7" s="1"/>
  <c r="OC73" i="7"/>
  <c r="OC69" i="7"/>
  <c r="BX72" i="7"/>
  <c r="BZ72" i="7" s="1"/>
  <c r="BZ66" i="7"/>
  <c r="FR30" i="7"/>
  <c r="FQ38" i="7"/>
  <c r="FR38" i="7" s="1"/>
  <c r="OC57" i="7"/>
  <c r="HH30" i="7"/>
  <c r="DD30" i="7"/>
  <c r="DC38" i="7"/>
  <c r="DD38" i="7" s="1"/>
  <c r="IX66" i="7"/>
  <c r="IV72" i="7"/>
  <c r="JB66" i="7"/>
  <c r="JV30" i="7"/>
  <c r="NZ20" i="7"/>
  <c r="JK38" i="7"/>
  <c r="OD64" i="7"/>
  <c r="OF64" i="7" s="1"/>
  <c r="OC64" i="7"/>
  <c r="ET30" i="7"/>
  <c r="ES38" i="7"/>
  <c r="ET38" i="7" s="1"/>
  <c r="ME29" i="7"/>
  <c r="MG29" i="7" s="1"/>
  <c r="MD29" i="7"/>
  <c r="LJ38" i="7"/>
  <c r="LL38" i="7" s="1"/>
  <c r="LL30" i="7"/>
  <c r="GM30" i="7"/>
  <c r="GK38" i="7"/>
  <c r="GQ30" i="7"/>
  <c r="GS30" i="7" s="1"/>
  <c r="LA38" i="7"/>
  <c r="LC38" i="7" s="1"/>
  <c r="LC30" i="7"/>
  <c r="KW19" i="7"/>
  <c r="KD30" i="7"/>
  <c r="KE30" i="7" s="1"/>
  <c r="IL30" i="7"/>
  <c r="BN29" i="7"/>
  <c r="OF42" i="7"/>
  <c r="NY48" i="7"/>
  <c r="MF48" i="7"/>
  <c r="MG48" i="7" s="1"/>
  <c r="KT20" i="7"/>
  <c r="E38" i="7"/>
  <c r="F38" i="7" s="1"/>
  <c r="GT48" i="7"/>
  <c r="GV48" i="7" s="1"/>
  <c r="CO48" i="7"/>
  <c r="KU48" i="7"/>
  <c r="KW48" i="7" s="1"/>
  <c r="KT48" i="7"/>
  <c r="JK72" i="7"/>
  <c r="FJ66" i="7"/>
  <c r="FL66" i="7" s="1"/>
  <c r="OC23" i="7"/>
  <c r="NW66" i="7"/>
  <c r="JF38" i="7"/>
  <c r="JL38" i="7" s="1"/>
  <c r="OA28" i="7"/>
  <c r="OD28" i="7" s="1"/>
  <c r="NZ28" i="7"/>
  <c r="OD70" i="7"/>
  <c r="OF70" i="7" s="1"/>
  <c r="OC70" i="7"/>
  <c r="OD36" i="7"/>
  <c r="OF36" i="7" s="1"/>
  <c r="OC36" i="7"/>
  <c r="AJ29" i="7"/>
  <c r="OC34" i="7"/>
  <c r="OC68" i="7"/>
  <c r="MX38" i="7"/>
  <c r="MW38" i="7"/>
  <c r="MJ38" i="7"/>
  <c r="NT30" i="7"/>
  <c r="NU30" i="7"/>
  <c r="NR38" i="7"/>
  <c r="AG30" i="7"/>
  <c r="AF38" i="7"/>
  <c r="AG38" i="7" s="1"/>
  <c r="JG66" i="7"/>
  <c r="OD25" i="7"/>
  <c r="OF25" i="7" s="1"/>
  <c r="OC25" i="7"/>
  <c r="GV61" i="7"/>
  <c r="EZ30" i="7"/>
  <c r="EY38" i="7"/>
  <c r="EZ38" i="7" s="1"/>
  <c r="IO72" i="7"/>
  <c r="IS72" i="7"/>
  <c r="IU72" i="7" s="1"/>
  <c r="IG72" i="7"/>
  <c r="II72" i="7" s="1"/>
  <c r="II66" i="7"/>
  <c r="IJ66" i="7"/>
  <c r="IL66" i="7" s="1"/>
  <c r="OD31" i="7"/>
  <c r="OF31" i="7" s="1"/>
  <c r="OC31" i="7"/>
  <c r="DI38" i="7"/>
  <c r="DJ38" i="7" s="1"/>
  <c r="DJ30" i="7"/>
  <c r="EH66" i="7"/>
  <c r="EO66" i="7"/>
  <c r="EQ66" i="7" s="1"/>
  <c r="EF72" i="7"/>
  <c r="GV71" i="7"/>
  <c r="IB30" i="7"/>
  <c r="IC30" i="7" s="1"/>
  <c r="HY38" i="7"/>
  <c r="EL72" i="7"/>
  <c r="EN72" i="7" s="1"/>
  <c r="EN66" i="7"/>
  <c r="HA72" i="7"/>
  <c r="HB72" i="7" s="1"/>
  <c r="HB66" i="7"/>
  <c r="JV38" i="7"/>
  <c r="JD20" i="7"/>
  <c r="LG38" i="7"/>
  <c r="LI38" i="7" s="1"/>
  <c r="LI30" i="7"/>
  <c r="IF30" i="7"/>
  <c r="GV46" i="7"/>
  <c r="EE48" i="7"/>
  <c r="JD48" i="7"/>
  <c r="LA72" i="7"/>
  <c r="LC66" i="7"/>
  <c r="JQ48" i="7"/>
  <c r="JS48" i="7" s="1"/>
  <c r="AI48" i="7"/>
  <c r="AJ48" i="7" s="1"/>
  <c r="AD48" i="7"/>
  <c r="N72" i="7"/>
  <c r="O72" i="7" s="1"/>
  <c r="O66" i="7"/>
  <c r="OC24" i="7"/>
  <c r="NV72" i="7"/>
  <c r="NW72" i="7" s="1"/>
  <c r="NT72" i="7"/>
  <c r="NY29" i="7"/>
  <c r="NA38" i="7"/>
  <c r="NB30" i="7"/>
  <c r="MS72" i="7"/>
  <c r="MX72" i="7"/>
  <c r="MY72" i="7" s="1"/>
  <c r="MC66" i="7"/>
  <c r="OB61" i="7"/>
  <c r="OC61" i="7" s="1"/>
  <c r="OB65" i="7"/>
  <c r="OC65" i="7" s="1"/>
  <c r="KP30" i="7"/>
  <c r="KQ29" i="7"/>
  <c r="OE18" i="7"/>
  <c r="OF18" i="7" s="1"/>
  <c r="KB30" i="7"/>
  <c r="KA38" i="7"/>
  <c r="KB38" i="7" s="1"/>
  <c r="IZ38" i="7"/>
  <c r="JA38" i="7" s="1"/>
  <c r="JA30" i="7"/>
  <c r="OE21" i="7"/>
  <c r="OF21" i="7" s="1"/>
  <c r="OC21" i="7"/>
  <c r="HT30" i="7"/>
  <c r="HS38" i="7"/>
  <c r="HT38" i="7" s="1"/>
  <c r="HD38" i="7"/>
  <c r="HE38" i="7" s="1"/>
  <c r="HE30" i="7"/>
  <c r="OE14" i="7"/>
  <c r="OF14" i="7" s="1"/>
  <c r="OC14" i="7"/>
  <c r="OE15" i="7"/>
  <c r="OF15" i="7" s="1"/>
  <c r="OC15" i="7"/>
  <c r="FZ38" i="7"/>
  <c r="GA38" i="7" s="1"/>
  <c r="EP72" i="7"/>
  <c r="OB37" i="7"/>
  <c r="OC37" i="7" s="1"/>
  <c r="EP30" i="7"/>
  <c r="EQ30" i="7" s="1"/>
  <c r="EK30" i="7"/>
  <c r="DU72" i="7"/>
  <c r="DV72" i="7" s="1"/>
  <c r="DV66" i="7"/>
  <c r="OE56" i="7"/>
  <c r="OF56" i="7" s="1"/>
  <c r="OC56" i="7"/>
  <c r="OB12" i="7"/>
  <c r="OC12" i="7" s="1"/>
  <c r="AU38" i="7"/>
  <c r="AV38" i="7" s="1"/>
  <c r="AV30" i="7"/>
  <c r="ME66" i="7"/>
  <c r="OD10" i="7"/>
  <c r="OF10" i="7" s="1"/>
  <c r="OE22" i="7"/>
  <c r="OF22" i="7" s="1"/>
  <c r="KV29" i="7"/>
  <c r="KW29" i="7" s="1"/>
  <c r="KV20" i="7"/>
  <c r="KW20" i="7" s="1"/>
  <c r="OB48" i="7"/>
  <c r="CQ38" i="7"/>
  <c r="CR38" i="7" s="1"/>
  <c r="DF30" i="7"/>
  <c r="DG30" i="7" s="1"/>
  <c r="OB27" i="7"/>
  <c r="OC27" i="7" s="1"/>
  <c r="JR19" i="7"/>
  <c r="JS19" i="7" s="1"/>
  <c r="IB66" i="7"/>
  <c r="HY72" i="7"/>
  <c r="IB72" i="7" s="1"/>
  <c r="NP66" i="7"/>
  <c r="NJ72" i="7"/>
  <c r="EC38" i="7"/>
  <c r="MF38" i="7"/>
  <c r="KG38" i="7"/>
  <c r="KH38" i="7" s="1"/>
  <c r="KS30" i="7"/>
  <c r="OB17" i="7"/>
  <c r="OC17" i="7" s="1"/>
  <c r="OE16" i="7"/>
  <c r="OF16" i="7" s="1"/>
  <c r="NF38" i="7"/>
  <c r="NF30" i="7"/>
  <c r="NH30" i="7" s="1"/>
  <c r="NF72" i="7"/>
  <c r="NF66" i="7"/>
  <c r="NH66" i="7" s="1"/>
  <c r="NV30" i="7"/>
  <c r="NY30" i="7" s="1"/>
  <c r="NS38" i="7"/>
  <c r="NV38" i="7" s="1"/>
  <c r="OE11" i="7"/>
  <c r="OF11" i="7" s="1"/>
  <c r="ED66" i="7"/>
  <c r="EE66" i="7" s="1"/>
  <c r="OE40" i="7"/>
  <c r="OF40" i="7" s="1"/>
  <c r="AH72" i="7"/>
  <c r="OE47" i="7"/>
  <c r="OF47" i="7" s="1"/>
  <c r="AL38" i="7"/>
  <c r="GI30" i="7"/>
  <c r="GJ30" i="7" s="1"/>
  <c r="GF38" i="7"/>
  <c r="GG38" i="7" s="1"/>
  <c r="FE38" i="7"/>
  <c r="FF38" i="7" s="1"/>
  <c r="AB38" i="7"/>
  <c r="AH38" i="7" s="1"/>
  <c r="AB30" i="7"/>
  <c r="AH30" i="7" s="1"/>
  <c r="EJ38" i="7"/>
  <c r="EK38" i="7" s="1"/>
  <c r="CM38" i="7"/>
  <c r="HP30" i="7"/>
  <c r="HQ30" i="7" s="1"/>
  <c r="BS38" i="7"/>
  <c r="BT38" i="7" s="1"/>
  <c r="CN30" i="7"/>
  <c r="CO30" i="7" s="1"/>
  <c r="JF72" i="7"/>
  <c r="JL72" i="7" s="1"/>
  <c r="JM72" i="7" s="1"/>
  <c r="JL66" i="7"/>
  <c r="JM66" i="7" s="1"/>
  <c r="GR72" i="7"/>
  <c r="JB38" i="7"/>
  <c r="MF30" i="7"/>
  <c r="OE23" i="7"/>
  <c r="OF23" i="7" s="1"/>
  <c r="GC20" i="7"/>
  <c r="GD20" i="7" s="1"/>
  <c r="FN30" i="7"/>
  <c r="FO30" i="7" s="1"/>
  <c r="OB71" i="7"/>
  <c r="OC71" i="7" s="1"/>
  <c r="CT38" i="7"/>
  <c r="CU38" i="7" s="1"/>
  <c r="GT30" i="7"/>
  <c r="NI38" i="7"/>
  <c r="NO30" i="7"/>
  <c r="NQ30" i="7" s="1"/>
  <c r="FK30" i="7"/>
  <c r="FL30" i="7" s="1"/>
  <c r="OE44" i="7"/>
  <c r="OF44" i="7" s="1"/>
  <c r="MB30" i="7"/>
  <c r="LP38" i="7"/>
  <c r="BO72" i="7"/>
  <c r="CM66" i="7"/>
  <c r="KF72" i="7"/>
  <c r="KR66" i="7"/>
  <c r="AI66" i="7"/>
  <c r="AJ66" i="7" s="1"/>
  <c r="GU66" i="7"/>
  <c r="GC72" i="7"/>
  <c r="GD72" i="7" s="1"/>
  <c r="OB58" i="7"/>
  <c r="OC58" i="7" s="1"/>
  <c r="OE50" i="7"/>
  <c r="OF50" i="7" s="1"/>
  <c r="GR38" i="7"/>
  <c r="ED30" i="7"/>
  <c r="EE30" i="7" s="1"/>
  <c r="DL38" i="7"/>
  <c r="DM38" i="7" s="1"/>
  <c r="OE13" i="7"/>
  <c r="OF13" i="7" s="1"/>
  <c r="IW38" i="7"/>
  <c r="IX38" i="7" s="1"/>
  <c r="JC30" i="7"/>
  <c r="JD30" i="7" s="1"/>
  <c r="NX72" i="7"/>
  <c r="MC72" i="7"/>
  <c r="OE65" i="7"/>
  <c r="OF65" i="7" s="1"/>
  <c r="NX29" i="7"/>
  <c r="NG72" i="7"/>
  <c r="NH72" i="7" s="1"/>
  <c r="HM30" i="7"/>
  <c r="HN30" i="7" s="1"/>
  <c r="HV20" i="7"/>
  <c r="HW20" i="7" s="1"/>
  <c r="IW72" i="7"/>
  <c r="JC72" i="7" s="1"/>
  <c r="JC66" i="7"/>
  <c r="KV72" i="7"/>
  <c r="ED72" i="7"/>
  <c r="EE72" i="7" s="1"/>
  <c r="KO38" i="7"/>
  <c r="KR38" i="7" s="1"/>
  <c r="KU38" i="7" s="1"/>
  <c r="KR30" i="7"/>
  <c r="KU30" i="7" s="1"/>
  <c r="OE54" i="7"/>
  <c r="OF54" i="7" s="1"/>
  <c r="OE46" i="7"/>
  <c r="OF46" i="7" s="1"/>
  <c r="HV29" i="7"/>
  <c r="HW29" i="7" s="1"/>
  <c r="OE61" i="7"/>
  <c r="OF61" i="7" s="1"/>
  <c r="OE35" i="7"/>
  <c r="OF35" i="7" s="1"/>
  <c r="OB28" i="7"/>
  <c r="OC28" i="7" s="1"/>
  <c r="LM38" i="7" l="1"/>
  <c r="LO38" i="7" s="1"/>
  <c r="AD30" i="7"/>
  <c r="JG72" i="7"/>
  <c r="OA48" i="7"/>
  <c r="OD48" i="7" s="1"/>
  <c r="IC66" i="7"/>
  <c r="IU30" i="7"/>
  <c r="KD38" i="7"/>
  <c r="KE38" i="7" s="1"/>
  <c r="AC72" i="7"/>
  <c r="AD72" i="7" s="1"/>
  <c r="AC38" i="7"/>
  <c r="AI38" i="7" s="1"/>
  <c r="AJ38" i="7" s="1"/>
  <c r="AI30" i="7"/>
  <c r="AJ30" i="7" s="1"/>
  <c r="IR38" i="7"/>
  <c r="AI78" i="7"/>
  <c r="AM38" i="7"/>
  <c r="BM38" i="7"/>
  <c r="BN38" i="7" s="1"/>
  <c r="OC48" i="7"/>
  <c r="IO38" i="7"/>
  <c r="CM72" i="7"/>
  <c r="BQ72" i="7"/>
  <c r="JQ38" i="7"/>
  <c r="NY66" i="7"/>
  <c r="NZ29" i="7"/>
  <c r="HZ38" i="7"/>
  <c r="IB38" i="7"/>
  <c r="IC38" i="7" s="1"/>
  <c r="NU38" i="7"/>
  <c r="NW38" i="7" s="1"/>
  <c r="NT38" i="7"/>
  <c r="NZ48" i="7"/>
  <c r="JG38" i="7"/>
  <c r="HV72" i="7"/>
  <c r="JR72" i="7" s="1"/>
  <c r="GT66" i="7"/>
  <c r="CO66" i="7"/>
  <c r="HU72" i="7"/>
  <c r="GV66" i="7"/>
  <c r="KU66" i="7"/>
  <c r="KW66" i="7" s="1"/>
  <c r="KT66" i="7"/>
  <c r="MB38" i="7"/>
  <c r="LR38" i="7"/>
  <c r="IU38" i="7"/>
  <c r="NQ66" i="7"/>
  <c r="NW30" i="7"/>
  <c r="MY38" i="7"/>
  <c r="JM38" i="7"/>
  <c r="JD66" i="7"/>
  <c r="GH72" i="7"/>
  <c r="GJ72" i="7" s="1"/>
  <c r="GG72" i="7"/>
  <c r="DE72" i="7"/>
  <c r="DG72" i="7" s="1"/>
  <c r="GM72" i="7"/>
  <c r="GQ72" i="7"/>
  <c r="GS72" i="7" s="1"/>
  <c r="IJ72" i="7"/>
  <c r="IL72" i="7" s="1"/>
  <c r="HZ72" i="7"/>
  <c r="IA72" i="7"/>
  <c r="IC72" i="7" s="1"/>
  <c r="NP72" i="7"/>
  <c r="NQ72" i="7" s="1"/>
  <c r="NK72" i="7"/>
  <c r="EO72" i="7"/>
  <c r="EQ72" i="7" s="1"/>
  <c r="EH72" i="7"/>
  <c r="KZ72" i="7"/>
  <c r="LN72" i="7"/>
  <c r="MF72" i="7" s="1"/>
  <c r="JR66" i="7"/>
  <c r="KR72" i="7"/>
  <c r="KH72" i="7"/>
  <c r="ME30" i="7"/>
  <c r="MG30" i="7" s="1"/>
  <c r="MD30" i="7"/>
  <c r="NO38" i="7"/>
  <c r="NQ38" i="7" s="1"/>
  <c r="NK38" i="7"/>
  <c r="OA20" i="7"/>
  <c r="OD20" i="7" s="1"/>
  <c r="LC72" i="7"/>
  <c r="LM72" i="7"/>
  <c r="GM38" i="7"/>
  <c r="GQ38" i="7"/>
  <c r="GS38" i="7" s="1"/>
  <c r="JB72" i="7"/>
  <c r="JD72" i="7" s="1"/>
  <c r="IX72" i="7"/>
  <c r="KC72" i="7"/>
  <c r="KE72" i="7" s="1"/>
  <c r="KB72" i="7"/>
  <c r="JQ66" i="7"/>
  <c r="JS66" i="7" s="1"/>
  <c r="MB72" i="7"/>
  <c r="ME72" i="7" s="1"/>
  <c r="EP38" i="7"/>
  <c r="EQ38" i="7" s="1"/>
  <c r="NB38" i="7"/>
  <c r="NG38" i="7"/>
  <c r="MD66" i="7"/>
  <c r="MF66" i="7"/>
  <c r="MG66" i="7" s="1"/>
  <c r="KQ30" i="7"/>
  <c r="KP38" i="7"/>
  <c r="KQ38" i="7" s="1"/>
  <c r="KV30" i="7"/>
  <c r="KW30" i="7" s="1"/>
  <c r="KT30" i="7"/>
  <c r="OE37" i="7"/>
  <c r="OF37" i="7" s="1"/>
  <c r="FK38" i="7"/>
  <c r="FL38" i="7" s="1"/>
  <c r="OE12" i="7"/>
  <c r="OF12" i="7" s="1"/>
  <c r="DF38" i="7"/>
  <c r="DG38" i="7" s="1"/>
  <c r="GT38" i="7"/>
  <c r="OB19" i="7"/>
  <c r="JR20" i="7"/>
  <c r="JS20" i="7" s="1"/>
  <c r="GU20" i="7"/>
  <c r="GV20" i="7" s="1"/>
  <c r="HP38" i="7"/>
  <c r="HQ38" i="7" s="1"/>
  <c r="NX38" i="7"/>
  <c r="OE17" i="7"/>
  <c r="OF17" i="7" s="1"/>
  <c r="HM38" i="7"/>
  <c r="HN38" i="7" s="1"/>
  <c r="HV30" i="7"/>
  <c r="HW30" i="7" s="1"/>
  <c r="OA29" i="7"/>
  <c r="OD29" i="7" s="1"/>
  <c r="OE71" i="7"/>
  <c r="OF71" i="7" s="1"/>
  <c r="OE48" i="7"/>
  <c r="OF48" i="7" s="1"/>
  <c r="JR29" i="7"/>
  <c r="JS29" i="7" s="1"/>
  <c r="GU72" i="7"/>
  <c r="CN38" i="7"/>
  <c r="CO38" i="7" s="1"/>
  <c r="OE27" i="7"/>
  <c r="OF27" i="7" s="1"/>
  <c r="JC38" i="7"/>
  <c r="JD38" i="7" s="1"/>
  <c r="ED38" i="7"/>
  <c r="EE38" i="7" s="1"/>
  <c r="OE58" i="7"/>
  <c r="OF58" i="7" s="1"/>
  <c r="FN38" i="7"/>
  <c r="FO38" i="7" s="1"/>
  <c r="GC30" i="7"/>
  <c r="GD30" i="7" s="1"/>
  <c r="GI38" i="7"/>
  <c r="GJ38" i="7" s="1"/>
  <c r="NX30" i="7"/>
  <c r="OA30" i="7" s="1"/>
  <c r="OD30" i="7" s="1"/>
  <c r="KS38" i="7"/>
  <c r="KT38" i="7" s="1"/>
  <c r="NX66" i="7"/>
  <c r="OA66" i="7" s="1"/>
  <c r="OE28" i="7"/>
  <c r="OF28" i="7" s="1"/>
  <c r="MD72" i="7" l="1"/>
  <c r="MG72" i="7"/>
  <c r="AD38" i="7"/>
  <c r="AI72" i="7"/>
  <c r="AJ72" i="7" s="1"/>
  <c r="KU72" i="7"/>
  <c r="KW72" i="7" s="1"/>
  <c r="KT72" i="7"/>
  <c r="HW72" i="7"/>
  <c r="ME38" i="7"/>
  <c r="MG38" i="7" s="1"/>
  <c r="MD38" i="7"/>
  <c r="NY72" i="7"/>
  <c r="NZ72" i="7" s="1"/>
  <c r="GT72" i="7"/>
  <c r="OA72" i="7" s="1"/>
  <c r="OD72" i="7" s="1"/>
  <c r="CO72" i="7"/>
  <c r="LO72" i="7"/>
  <c r="JQ72" i="7"/>
  <c r="JS72" i="7" s="1"/>
  <c r="NZ66" i="7"/>
  <c r="NZ30" i="7"/>
  <c r="NH38" i="7"/>
  <c r="NY38" i="7"/>
  <c r="NZ38" i="7" s="1"/>
  <c r="OB66" i="7"/>
  <c r="OE66" i="7" s="1"/>
  <c r="OE19" i="7"/>
  <c r="OF19" i="7" s="1"/>
  <c r="OC19" i="7"/>
  <c r="OA38" i="7"/>
  <c r="OD38" i="7" s="1"/>
  <c r="KV38" i="7"/>
  <c r="KW38" i="7" s="1"/>
  <c r="OD66" i="7"/>
  <c r="OB20" i="7"/>
  <c r="OC20" i="7" s="1"/>
  <c r="GU30" i="7"/>
  <c r="GV30" i="7" s="1"/>
  <c r="OB29" i="7"/>
  <c r="OC29" i="7" s="1"/>
  <c r="GC38" i="7"/>
  <c r="GD38" i="7" s="1"/>
  <c r="JR30" i="7"/>
  <c r="JS30" i="7" s="1"/>
  <c r="HV38" i="7"/>
  <c r="HW38" i="7" s="1"/>
  <c r="GV72" i="7" l="1"/>
  <c r="OB72" i="7"/>
  <c r="OC72" i="7" s="1"/>
  <c r="OF66" i="7"/>
  <c r="OC66" i="7"/>
  <c r="JR38" i="7"/>
  <c r="JS38" i="7" s="1"/>
  <c r="GU38" i="7"/>
  <c r="GV38" i="7" s="1"/>
  <c r="OB30" i="7"/>
  <c r="OC30" i="7" s="1"/>
  <c r="OE29" i="7"/>
  <c r="OF29" i="7" s="1"/>
  <c r="OE20" i="7"/>
  <c r="OF20" i="7" s="1"/>
  <c r="OE72" i="7" l="1"/>
  <c r="OF72" i="7" s="1"/>
  <c r="OB38" i="7"/>
  <c r="OC38" i="7" s="1"/>
  <c r="OE30" i="7"/>
  <c r="OF30" i="7" s="1"/>
  <c r="OE38" i="7" l="1"/>
  <c r="OF38" i="7" s="1"/>
</calcChain>
</file>

<file path=xl/sharedStrings.xml><?xml version="1.0" encoding="utf-8"?>
<sst xmlns="http://schemas.openxmlformats.org/spreadsheetml/2006/main" count="799" uniqueCount="373">
  <si>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</si>
  <si>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</si>
  <si>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</si>
  <si>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</si>
  <si>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</si>
  <si>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</si>
  <si>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</si>
  <si>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</si>
  <si>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</si>
  <si>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</si>
  <si>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</si>
  <si>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</si>
  <si>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</si>
  <si>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</si>
  <si>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</si>
  <si>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</si>
  <si>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</si>
  <si>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</si>
  <si>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</si>
  <si>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</si>
  <si>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</si>
  <si>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</si>
  <si>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</si>
  <si>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</si>
  <si>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</si>
  <si>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</si>
  <si>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</si>
  <si>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</si>
  <si>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</si>
  <si>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</si>
  <si>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</si>
  <si>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</si>
  <si>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</si>
  <si>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</si>
  <si>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</si>
  <si>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</si>
  <si>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</si>
  <si>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</si>
  <si>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</si>
  <si>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</si>
  <si>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</si>
  <si>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</si>
  <si>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</si>
  <si>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</si>
  <si>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</si>
  <si>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</si>
  <si>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</si>
  <si>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</si>
  <si>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</si>
  <si>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</si>
  <si>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</si>
  <si>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</si>
  <si>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</si>
  <si>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</si>
  <si>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</si>
  <si>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</si>
  <si>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</si>
  <si>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</si>
  <si>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</si>
  <si>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</si>
  <si>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</si>
  <si>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</si>
  <si>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</si>
  <si>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</si>
  <si>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</si>
  <si>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</si>
  <si>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</si>
  <si>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</si>
  <si>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</si>
  <si>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</si>
  <si>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</si>
  <si>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</si>
  <si>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</si>
  <si>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</si>
  <si>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</si>
  <si>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</si>
  <si>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</si>
  <si>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</si>
  <si>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</si>
  <si>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</si>
  <si>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</si>
  <si>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</si>
  <si>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</si>
  <si>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</si>
  <si>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</si>
  <si>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</si>
  <si>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</si>
  <si>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</si>
  <si>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</si>
  <si>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</si>
  <si>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</si>
  <si>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</si>
  <si>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</si>
  <si>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</si>
  <si>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</si>
  <si>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</si>
  <si>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</si>
  <si>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</si>
  <si>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</si>
  <si>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</si>
  <si>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</si>
  <si>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</si>
  <si>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</si>
  <si>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</si>
  <si>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</si>
  <si>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</si>
  <si>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</si>
  <si>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</si>
  <si>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</si>
  <si>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</si>
  <si>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</si>
  <si>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</si>
  <si>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</si>
  <si>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</si>
  <si>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</si>
  <si>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</si>
  <si>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</si>
  <si>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</si>
  <si>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</si>
  <si>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</si>
  <si>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</si>
  <si>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</si>
  <si>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</si>
  <si>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</si>
  <si>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</si>
  <si>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</si>
  <si>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</si>
  <si>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</si>
  <si>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</si>
  <si>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</si>
  <si>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</si>
  <si>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5131</t>
  </si>
  <si>
    <t>5132</t>
  </si>
  <si>
    <t>5133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</si>
  <si>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</si>
  <si>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</si>
  <si>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</si>
  <si>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</si>
  <si>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</si>
  <si>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</si>
  <si>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</si>
  <si>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</si>
  <si>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</si>
  <si>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</si>
  <si>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</si>
  <si>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</si>
  <si>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</si>
  <si>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</si>
  <si>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</si>
  <si>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</si>
  <si>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</si>
  <si>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</si>
  <si>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</si>
  <si>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</si>
  <si>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</si>
  <si>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</si>
  <si>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</si>
  <si>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</si>
  <si>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</si>
  <si>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</si>
  <si>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</si>
  <si>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</si>
  <si>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</si>
  <si>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</si>
  <si>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</si>
  <si>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</si>
  <si>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</si>
  <si>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</si>
  <si>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</si>
  <si>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</si>
  <si>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</si>
  <si>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</si>
  <si>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</si>
  <si>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</si>
  <si>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</si>
  <si>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</si>
  <si>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</si>
  <si>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</si>
  <si>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</si>
  <si>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</si>
  <si>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</si>
  <si>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</si>
  <si>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</si>
  <si>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</si>
  <si>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</si>
  <si>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</si>
  <si>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</si>
  <si>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</si>
  <si>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</si>
  <si>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</si>
  <si>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</si>
  <si>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</si>
  <si>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</si>
  <si>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</si>
  <si>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</si>
  <si>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</si>
  <si>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</si>
  <si>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</si>
  <si>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</si>
  <si>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</si>
  <si>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</si>
  <si>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</si>
  <si>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</si>
  <si>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</si>
  <si>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</si>
  <si>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</si>
  <si>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</si>
  <si>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</si>
  <si>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</si>
  <si>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</si>
  <si>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</si>
  <si>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</si>
  <si>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</si>
  <si>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</si>
  <si>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</si>
  <si>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</si>
  <si>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</si>
  <si>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</si>
  <si>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</si>
  <si>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</si>
  <si>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</si>
  <si>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</si>
  <si>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</si>
  <si>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</si>
  <si>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</si>
  <si>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</si>
  <si>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</si>
  <si>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</si>
  <si>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</si>
  <si>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</si>
  <si>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</si>
  <si>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</si>
  <si>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</si>
  <si>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</si>
  <si>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</si>
  <si>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</si>
  <si>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</si>
  <si>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</si>
  <si>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</si>
  <si>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</si>
  <si>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</si>
  <si>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</si>
  <si>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</si>
  <si>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</si>
  <si>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</si>
  <si>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</si>
  <si>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</si>
  <si>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</si>
  <si>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</si>
  <si>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</si>
  <si>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</si>
  <si>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</si>
  <si>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</si>
  <si>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</si>
  <si>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</si>
  <si>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</si>
  <si>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</si>
  <si>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</si>
  <si>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</si>
  <si>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</si>
  <si>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</si>
  <si>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</si>
  <si>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Működési célú támogatások államháztartáson belülről</t>
  </si>
  <si>
    <t>Foglalkoztatottak létszáma (fő)</t>
  </si>
  <si>
    <t>Közfoglalkoztatottak létszáma (fő)</t>
  </si>
  <si>
    <t>Önkormányzati működési bevételekkel összefüggő áfa előirányzat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</si>
  <si>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</si>
  <si>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</si>
  <si>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</si>
  <si>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</si>
  <si>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</si>
  <si>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</si>
  <si>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</si>
  <si>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</si>
  <si>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</si>
  <si>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</si>
  <si>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</si>
  <si>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</si>
  <si>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9204</t>
  </si>
  <si>
    <t xml:space="preserve">Klauzál tér - Kreatív Belváros Szíve program 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</si>
  <si>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</si>
  <si>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</si>
  <si>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</si>
  <si>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Pályázati önerő, pályázatok előkészítése</t>
  </si>
  <si>
    <t>Erzsébetváros Önkormányzata összesen</t>
  </si>
  <si>
    <t xml:space="preserve">Erzsébet terv Fejlesztési program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</si>
  <si>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</si>
  <si>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</si>
  <si>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</si>
  <si>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</si>
  <si>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</si>
  <si>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</si>
  <si>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</si>
  <si>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</si>
  <si>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B53</t>
  </si>
  <si>
    <t>Egyéb tárgyi eszközök értékesítése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</si>
  <si>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</si>
  <si>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</si>
  <si>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</si>
  <si>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</si>
  <si>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</si>
  <si>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</si>
  <si>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9322</t>
  </si>
  <si>
    <t>A közbiztonság növelését szolgáló fejlesztések megvalósítása</t>
  </si>
  <si>
    <t>Önkormányzat működése</t>
  </si>
  <si>
    <t>B25 (=B2)</t>
  </si>
  <si>
    <t>Társasházak közös költsége, célbefizetése</t>
  </si>
  <si>
    <t>Bizottságokra átruházott felhasználási jogkörű céltartalékok</t>
  </si>
  <si>
    <t>K502</t>
  </si>
  <si>
    <t>Elvonások és befizetések</t>
  </si>
  <si>
    <t>Önkormányzati elismerések</t>
  </si>
  <si>
    <t>B65 (=B6)</t>
  </si>
  <si>
    <t>Kamatbevételek és más nyereségjellegű bevételek</t>
  </si>
  <si>
    <t xml:space="preserve">Polgármesteri Hivatalnál
műszaki hatósági feladatok 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</si>
  <si>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</si>
  <si>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</si>
  <si>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</si>
  <si>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</si>
  <si>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</si>
  <si>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</si>
  <si>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Egyéb felhalmozási célú kiadások (14+…18)</t>
  </si>
  <si>
    <t>Felhalmozási kiadások összesen (12+13+19)</t>
  </si>
  <si>
    <t>Költségvetési kiadások mindösszesen (11+20)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</si>
  <si>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</si>
  <si>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</si>
  <si>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</si>
  <si>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</si>
  <si>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</si>
  <si>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</si>
  <si>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</si>
  <si>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</si>
  <si>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</si>
  <si>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</si>
  <si>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</si>
  <si>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</si>
  <si>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</si>
  <si>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Intézmények energetikai korszerűsítése KEHOP 5.2.9</t>
  </si>
  <si>
    <t>Veszélyeztetett tömb 
VEKOP 6.2.1.</t>
  </si>
  <si>
    <t>Krízis tömb VEKOP 6.2.1.</t>
  </si>
  <si>
    <t>Óvoda férőhely bővítés a Dob utcában 
VEKOP 6.1.1.</t>
  </si>
  <si>
    <t>Elektromos töltőállomás kialakítása</t>
  </si>
  <si>
    <t xml:space="preserve">TÉR KÖZ pályázat, „B” Közösségi célú 
városrehabilitációs program
</t>
  </si>
  <si>
    <t>B8121</t>
  </si>
  <si>
    <t>Forgatási célú belföldi értékpapírok beváltása, értékesítése</t>
  </si>
  <si>
    <t>Erzsébetváros - 1956</t>
  </si>
  <si>
    <t>Egyéb pályázatok összesen</t>
  </si>
  <si>
    <t>K9121</t>
  </si>
  <si>
    <t xml:space="preserve">Forgatási célú belföldi értékpapírok vásárlása </t>
  </si>
  <si>
    <t>Finanszírozási kiadások (22+…+27)</t>
  </si>
  <si>
    <t>Kiadások mindösszesen (21+28)</t>
  </si>
  <si>
    <t>Közhatalmi bevételek (32+36+37)</t>
  </si>
  <si>
    <t>Működési bevételek (39+…+47)</t>
  </si>
  <si>
    <t>Felhalmozási bevételek (49+50)</t>
  </si>
  <si>
    <t>Felhalmozási célú átvett pénzeszközök (53+54)</t>
  </si>
  <si>
    <t>Költségvetési bevételek összesen (30+31+38+48+51+52+55)</t>
  </si>
  <si>
    <t>Belföldi finanszírozás bevételei (57+58+59+60)</t>
  </si>
  <si>
    <t>Bevételek összesen (56+61)</t>
  </si>
  <si>
    <t>Belső-Pesti Tankerületi Központ támogatása</t>
  </si>
  <si>
    <t>Közművelődési, egyéb művészeti feladatok</t>
  </si>
  <si>
    <t>Vagyonhasznosítással kapcsolatos feladatok összesen</t>
  </si>
  <si>
    <t>KÖFOP-1.2.1-VEKOP-16 Csatlakozási konstrukció az önkormányzati ASP rendszer országos kiterjesztéséhez</t>
  </si>
  <si>
    <t>Budapest Főváros VII. Kerület Erzsébetváros Önkormányzata
költségvetési szervei és feladatai 2018. évi tervezett  előirányzatai</t>
  </si>
  <si>
    <t>Népszavazás</t>
  </si>
  <si>
    <t>Erzsébetvárosi turizmussal, 
lakossági szolgáltatásokkal, 
rendezvényekkel kapcsolatos feladatok</t>
  </si>
  <si>
    <t>Erzsébetvárosi polgárőr egyesületek támogatása</t>
  </si>
  <si>
    <t>Termékek és szolgáltatások adói (33+…+35)</t>
  </si>
  <si>
    <t>Köznevelés összesen</t>
  </si>
  <si>
    <t>Érvényes előirányzat</t>
  </si>
  <si>
    <t>Módosítás</t>
  </si>
  <si>
    <t>Módosított előirányzat</t>
  </si>
  <si>
    <t>Érvényes
előirányzat</t>
  </si>
  <si>
    <t xml:space="preserve">Országgyűlési képviselő választás 
központi forrás
</t>
  </si>
  <si>
    <t>Országgyűlési képviselő választás
saját forrás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</si>
</sst>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59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52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54" xfId="0" applyNumberFormat="1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>
      <alignment vertical="center"/>
    </xf>
    <xf numFmtId="3" fontId="5" fillId="0" borderId="13" xfId="1" applyNumberFormat="1" applyFont="1" applyFill="1" applyBorder="1" applyAlignment="1">
      <alignment vertical="center"/>
    </xf>
    <xf numFmtId="3" fontId="5" fillId="0" borderId="30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56" xfId="0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9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vertical="center"/>
    </xf>
    <xf numFmtId="4" fontId="2" fillId="0" borderId="60" xfId="1" applyNumberFormat="1" applyFont="1" applyFill="1" applyBorder="1" applyAlignment="1">
      <alignment vertical="center"/>
    </xf>
    <xf numFmtId="3" fontId="1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56" xfId="1" applyNumberFormat="1" applyFont="1" applyFill="1" applyBorder="1" applyAlignment="1">
      <alignment vertical="center"/>
    </xf>
    <xf numFmtId="3" fontId="1" fillId="0" borderId="5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3" fontId="5" fillId="0" borderId="61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59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L242"/>
  <sheetViews>
    <sheetView tabSelected="1" view="pageBreakPreview" zoomScale="70" zoomScaleNormal="70" zoomScaleSheetLayoutView="70" workbookViewId="0">
      <pane xSplit="3" ySplit="8" topLeftCell="NW48" activePane="bottomRight" state="frozen"/>
      <selection pane="topRight" activeCell="C1" sqref="C1"/>
      <selection pane="bottomLeft" activeCell="A10" sqref="A10"/>
      <selection pane="bottomRight" activeCell="NX48" sqref="NX48"/>
    </sheetView>
  </sheetViews>
  <sheetFormatPr defaultColWidth="14.42578125" defaultRowHeight="15.75" x14ac:dyDescent="0.25"/>
  <cols>
    <col min="1" max="1" width="11.85546875" style="80" bestFit="1" customWidth="1"/>
    <col min="2" max="2" width="11.85546875" style="80" customWidth="1"/>
    <col min="3" max="3" width="95.5703125" style="107" customWidth="1"/>
    <col min="4" max="308" width="16.7109375" style="106" customWidth="1"/>
    <col min="309" max="309" width="17.140625" style="106" customWidth="1"/>
    <col min="310" max="396" width="16.7109375" style="106" customWidth="1"/>
    <col min="397" max="16384" width="14.42578125" style="106"/>
  </cols>
  <sheetData>
    <row r="1" spans="1:402" s="1" customFormat="1" ht="15" customHeight="1" x14ac:dyDescent="0.25">
      <c r="A1" s="149" t="s">
        <v>361</v>
      </c>
      <c r="B1" s="149"/>
      <c r="C1" s="149"/>
      <c r="D1" s="149"/>
      <c r="E1" s="149"/>
      <c r="F1" s="149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5"/>
      <c r="HB1" s="125"/>
      <c r="HC1" s="125"/>
      <c r="HD1" s="125"/>
      <c r="HE1" s="125"/>
      <c r="HF1" s="125"/>
      <c r="HG1" s="125"/>
      <c r="HH1" s="125"/>
      <c r="HI1" s="125"/>
      <c r="HJ1" s="125"/>
      <c r="HK1" s="125"/>
      <c r="HL1" s="125"/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25"/>
      <c r="IK1" s="125"/>
      <c r="IL1" s="125"/>
      <c r="IM1" s="125"/>
      <c r="IN1" s="125"/>
      <c r="IO1" s="125"/>
      <c r="IP1" s="125"/>
      <c r="IQ1" s="125"/>
      <c r="IR1" s="125"/>
      <c r="IS1" s="125"/>
      <c r="IT1" s="125"/>
      <c r="IU1" s="125"/>
      <c r="IV1" s="125"/>
      <c r="IW1" s="125"/>
      <c r="IX1" s="125"/>
      <c r="IY1" s="125"/>
      <c r="IZ1" s="125"/>
      <c r="JA1" s="125"/>
      <c r="JB1" s="125"/>
      <c r="JC1" s="125"/>
      <c r="JD1" s="125"/>
      <c r="JE1" s="125"/>
      <c r="JF1" s="125"/>
      <c r="JG1" s="125"/>
      <c r="JH1" s="125"/>
      <c r="JI1" s="125"/>
      <c r="JJ1" s="125"/>
      <c r="JK1" s="125"/>
      <c r="JL1" s="125"/>
      <c r="JM1" s="125"/>
      <c r="JN1" s="125"/>
      <c r="JO1" s="125"/>
      <c r="JP1" s="125"/>
      <c r="JQ1" s="125"/>
      <c r="JR1" s="125"/>
      <c r="JS1" s="125"/>
      <c r="JT1" s="125"/>
      <c r="JU1" s="125"/>
      <c r="JV1" s="125"/>
      <c r="JW1" s="125"/>
      <c r="JX1" s="125"/>
      <c r="JY1" s="125"/>
      <c r="JZ1" s="125"/>
      <c r="KA1" s="125"/>
      <c r="KB1" s="125"/>
      <c r="KC1" s="125"/>
      <c r="KD1" s="125"/>
      <c r="KE1" s="125"/>
      <c r="KF1" s="125"/>
      <c r="KG1" s="125"/>
      <c r="KH1" s="125"/>
      <c r="KI1" s="125"/>
      <c r="KJ1" s="125"/>
      <c r="KK1" s="125"/>
      <c r="KL1" s="125"/>
      <c r="KM1" s="125"/>
      <c r="KN1" s="125"/>
      <c r="KO1" s="125"/>
      <c r="KP1" s="125"/>
      <c r="KQ1" s="125"/>
      <c r="KR1" s="125"/>
      <c r="KS1" s="125"/>
      <c r="KT1" s="125"/>
      <c r="KU1" s="125"/>
      <c r="KV1" s="125"/>
      <c r="KW1" s="125"/>
      <c r="KX1" s="125"/>
      <c r="KY1" s="125"/>
      <c r="KZ1" s="125"/>
      <c r="LA1" s="125"/>
      <c r="LB1" s="125"/>
      <c r="LC1" s="125"/>
      <c r="LD1" s="125"/>
      <c r="LE1" s="125"/>
      <c r="LF1" s="125"/>
      <c r="LG1" s="125"/>
      <c r="LH1" s="125"/>
      <c r="LI1" s="125"/>
      <c r="LJ1" s="125"/>
      <c r="LK1" s="125"/>
      <c r="LL1" s="125"/>
      <c r="LM1" s="125"/>
      <c r="LN1" s="125"/>
      <c r="LO1" s="125"/>
      <c r="LP1" s="125"/>
      <c r="LQ1" s="125"/>
      <c r="LR1" s="125"/>
      <c r="LS1" s="125"/>
      <c r="LT1" s="125"/>
      <c r="LU1" s="125"/>
      <c r="LV1" s="125"/>
      <c r="LW1" s="125"/>
      <c r="LX1" s="125"/>
      <c r="LY1" s="125"/>
      <c r="LZ1" s="125"/>
      <c r="MA1" s="125"/>
      <c r="MB1" s="125"/>
      <c r="MC1" s="125"/>
      <c r="MD1" s="125"/>
      <c r="ME1" s="125"/>
      <c r="MF1" s="125"/>
      <c r="MG1" s="125"/>
      <c r="MH1" s="125"/>
      <c r="MI1" s="125"/>
      <c r="MJ1" s="125"/>
      <c r="MK1" s="125"/>
      <c r="ML1" s="125"/>
      <c r="MM1" s="125"/>
      <c r="MN1" s="125"/>
      <c r="MO1" s="125"/>
      <c r="MP1" s="125"/>
      <c r="MQ1" s="125"/>
      <c r="MR1" s="125"/>
      <c r="MS1" s="125"/>
      <c r="MT1" s="125"/>
      <c r="MU1" s="125"/>
      <c r="MV1" s="125"/>
      <c r="MW1" s="125"/>
      <c r="MX1" s="125"/>
      <c r="MY1" s="125"/>
      <c r="MZ1" s="125"/>
      <c r="NA1" s="125"/>
      <c r="NB1" s="125"/>
      <c r="NC1" s="125"/>
      <c r="ND1" s="125"/>
      <c r="NE1" s="125"/>
      <c r="NF1" s="125"/>
      <c r="NG1" s="125"/>
      <c r="NH1" s="125"/>
      <c r="NI1" s="125"/>
      <c r="NJ1" s="125"/>
      <c r="NK1" s="125"/>
      <c r="NL1" s="125"/>
      <c r="NM1" s="125"/>
      <c r="NN1" s="125"/>
      <c r="NO1" s="125"/>
      <c r="NP1" s="125"/>
      <c r="NQ1" s="125"/>
      <c r="NR1" s="125"/>
      <c r="NS1" s="125"/>
      <c r="NT1" s="125"/>
      <c r="NU1" s="125"/>
      <c r="NV1" s="125"/>
      <c r="NW1" s="125"/>
      <c r="NX1" s="125"/>
      <c r="NY1" s="125"/>
      <c r="NZ1" s="149"/>
      <c r="OA1" s="149"/>
      <c r="OB1" s="125"/>
      <c r="OC1" s="125"/>
      <c r="OD1" s="125"/>
      <c r="OE1" s="125"/>
      <c r="OF1" s="125"/>
    </row>
    <row r="2" spans="1:402" s="1" customFormat="1" ht="24.75" customHeight="1" x14ac:dyDescent="0.25">
      <c r="A2" s="149"/>
      <c r="B2" s="149"/>
      <c r="C2" s="149"/>
      <c r="D2" s="149"/>
      <c r="E2" s="149"/>
      <c r="F2" s="149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  <c r="FF2" s="125"/>
      <c r="FG2" s="125"/>
      <c r="FH2" s="125"/>
      <c r="FI2" s="125"/>
      <c r="FJ2" s="125"/>
      <c r="FK2" s="125"/>
      <c r="FL2" s="125"/>
      <c r="FM2" s="125"/>
      <c r="FN2" s="125"/>
      <c r="FO2" s="125"/>
      <c r="FP2" s="125"/>
      <c r="FQ2" s="125"/>
      <c r="FR2" s="125"/>
      <c r="FS2" s="125"/>
      <c r="FT2" s="125"/>
      <c r="FU2" s="125"/>
      <c r="FV2" s="125"/>
      <c r="FW2" s="125"/>
      <c r="FX2" s="125"/>
      <c r="FY2" s="125"/>
      <c r="FZ2" s="125"/>
      <c r="GA2" s="125"/>
      <c r="GB2" s="125"/>
      <c r="GC2" s="125"/>
      <c r="GD2" s="125"/>
      <c r="GE2" s="125"/>
      <c r="GF2" s="125"/>
      <c r="GG2" s="125"/>
      <c r="GH2" s="125"/>
      <c r="GI2" s="125"/>
      <c r="GJ2" s="125"/>
      <c r="GK2" s="125"/>
      <c r="GL2" s="125"/>
      <c r="GM2" s="125"/>
      <c r="GN2" s="125"/>
      <c r="GO2" s="125"/>
      <c r="GP2" s="125"/>
      <c r="GQ2" s="125"/>
      <c r="GR2" s="125"/>
      <c r="GS2" s="125"/>
      <c r="GT2" s="125"/>
      <c r="GU2" s="125"/>
      <c r="GV2" s="125"/>
      <c r="GW2" s="125"/>
      <c r="GX2" s="125"/>
      <c r="GY2" s="125"/>
      <c r="GZ2" s="125"/>
      <c r="HA2" s="125"/>
      <c r="HB2" s="125"/>
      <c r="HC2" s="125"/>
      <c r="HD2" s="125"/>
      <c r="HE2" s="125"/>
      <c r="HF2" s="125"/>
      <c r="HG2" s="125"/>
      <c r="HH2" s="125"/>
      <c r="HI2" s="125"/>
      <c r="HJ2" s="125"/>
      <c r="HK2" s="125"/>
      <c r="HL2" s="125"/>
      <c r="HM2" s="125"/>
      <c r="HN2" s="125"/>
      <c r="HO2" s="125"/>
      <c r="HP2" s="125"/>
      <c r="HQ2" s="125"/>
      <c r="HR2" s="125"/>
      <c r="HS2" s="125"/>
      <c r="HT2" s="125"/>
      <c r="HU2" s="125"/>
      <c r="HV2" s="125"/>
      <c r="HW2" s="125"/>
      <c r="HX2" s="125"/>
      <c r="HY2" s="125"/>
      <c r="HZ2" s="125"/>
      <c r="IA2" s="125"/>
      <c r="IB2" s="125"/>
      <c r="IC2" s="125"/>
      <c r="ID2" s="125"/>
      <c r="IE2" s="125"/>
      <c r="IF2" s="125"/>
      <c r="IG2" s="125"/>
      <c r="IH2" s="125"/>
      <c r="II2" s="125"/>
      <c r="IJ2" s="125"/>
      <c r="IK2" s="125"/>
      <c r="IL2" s="125"/>
      <c r="IM2" s="125"/>
      <c r="IN2" s="125"/>
      <c r="IO2" s="125"/>
      <c r="IP2" s="125"/>
      <c r="IQ2" s="125"/>
      <c r="IR2" s="125"/>
      <c r="IS2" s="125"/>
      <c r="IT2" s="125"/>
      <c r="IU2" s="125"/>
      <c r="IV2" s="125"/>
      <c r="IW2" s="125"/>
      <c r="IX2" s="125"/>
      <c r="IY2" s="125"/>
      <c r="IZ2" s="125"/>
      <c r="JA2" s="125"/>
      <c r="JB2" s="125"/>
      <c r="JC2" s="125"/>
      <c r="JD2" s="125"/>
      <c r="JE2" s="125"/>
      <c r="JF2" s="125"/>
      <c r="JG2" s="125"/>
      <c r="JH2" s="125"/>
      <c r="JI2" s="125"/>
      <c r="JJ2" s="125"/>
      <c r="JK2" s="125"/>
      <c r="JL2" s="125"/>
      <c r="JM2" s="125"/>
      <c r="JN2" s="125"/>
      <c r="JO2" s="125"/>
      <c r="JP2" s="125"/>
      <c r="JQ2" s="125"/>
      <c r="JR2" s="125"/>
      <c r="JS2" s="125"/>
      <c r="JT2" s="125"/>
      <c r="JU2" s="125"/>
      <c r="JV2" s="125"/>
      <c r="JW2" s="125"/>
      <c r="JX2" s="125"/>
      <c r="JY2" s="125"/>
      <c r="JZ2" s="125"/>
      <c r="KA2" s="125"/>
      <c r="KB2" s="125"/>
      <c r="KC2" s="125"/>
      <c r="KD2" s="125"/>
      <c r="KE2" s="125"/>
      <c r="KF2" s="125"/>
      <c r="KG2" s="125"/>
      <c r="KH2" s="125"/>
      <c r="KI2" s="125"/>
      <c r="KJ2" s="125"/>
      <c r="KK2" s="125"/>
      <c r="KL2" s="125"/>
      <c r="KM2" s="125"/>
      <c r="KN2" s="125"/>
      <c r="KO2" s="125"/>
      <c r="KP2" s="125"/>
      <c r="KQ2" s="125"/>
      <c r="KR2" s="125"/>
      <c r="KS2" s="125"/>
      <c r="KT2" s="125"/>
      <c r="KU2" s="125"/>
      <c r="KV2" s="125"/>
      <c r="KW2" s="125"/>
      <c r="KX2" s="125"/>
      <c r="KY2" s="125"/>
      <c r="KZ2" s="125"/>
      <c r="LA2" s="125"/>
      <c r="LB2" s="125"/>
      <c r="LC2" s="125"/>
      <c r="LD2" s="125"/>
      <c r="LE2" s="125"/>
      <c r="LF2" s="125"/>
      <c r="LG2" s="125"/>
      <c r="LH2" s="125"/>
      <c r="LI2" s="125"/>
      <c r="LJ2" s="125"/>
      <c r="LK2" s="125"/>
      <c r="LL2" s="125"/>
      <c r="LM2" s="125"/>
      <c r="LN2" s="125"/>
      <c r="LO2" s="125"/>
      <c r="LP2" s="125"/>
      <c r="LQ2" s="125"/>
      <c r="LR2" s="125"/>
      <c r="LS2" s="125"/>
      <c r="LT2" s="125"/>
      <c r="LU2" s="125"/>
      <c r="LV2" s="125"/>
      <c r="LW2" s="125"/>
      <c r="LX2" s="125"/>
      <c r="LY2" s="125"/>
      <c r="LZ2" s="125"/>
      <c r="MA2" s="125"/>
      <c r="MB2" s="125"/>
      <c r="MC2" s="125"/>
      <c r="MD2" s="125"/>
      <c r="ME2" s="125"/>
      <c r="MF2" s="125"/>
      <c r="MG2" s="125"/>
      <c r="MH2" s="125"/>
      <c r="MI2" s="125"/>
      <c r="MJ2" s="125"/>
      <c r="MK2" s="125"/>
      <c r="ML2" s="125"/>
      <c r="MM2" s="125"/>
      <c r="MN2" s="125"/>
      <c r="MO2" s="125"/>
      <c r="MP2" s="125"/>
      <c r="MQ2" s="125"/>
      <c r="MR2" s="125"/>
      <c r="MS2" s="125"/>
      <c r="MT2" s="125"/>
      <c r="MU2" s="125"/>
      <c r="MV2" s="125"/>
      <c r="MW2" s="125"/>
      <c r="MX2" s="125"/>
      <c r="MY2" s="125"/>
      <c r="MZ2" s="125"/>
      <c r="NA2" s="125"/>
      <c r="NB2" s="125"/>
      <c r="NC2" s="125"/>
      <c r="ND2" s="125"/>
      <c r="NE2" s="125"/>
      <c r="NF2" s="125"/>
      <c r="NG2" s="125"/>
      <c r="NH2" s="125"/>
      <c r="NI2" s="125"/>
      <c r="NJ2" s="125"/>
      <c r="NK2" s="125"/>
      <c r="NL2" s="125"/>
      <c r="NM2" s="125"/>
      <c r="NN2" s="125"/>
      <c r="NO2" s="125"/>
      <c r="NP2" s="125"/>
      <c r="NQ2" s="125"/>
      <c r="NR2" s="125"/>
      <c r="NS2" s="125"/>
      <c r="NT2" s="125"/>
      <c r="NU2" s="125"/>
      <c r="NV2" s="125"/>
      <c r="NW2" s="125"/>
      <c r="NX2" s="125"/>
      <c r="NY2" s="125"/>
      <c r="NZ2" s="125"/>
      <c r="OA2" s="125"/>
      <c r="OB2" s="125"/>
      <c r="OC2" s="125"/>
      <c r="OD2" s="125"/>
      <c r="OE2" s="125"/>
      <c r="OF2" s="125"/>
    </row>
    <row r="3" spans="1:402" s="1" customFormat="1" ht="16.5" thickBot="1" x14ac:dyDescent="0.3">
      <c r="C3" s="2"/>
      <c r="L3" s="3"/>
      <c r="O3" s="3" t="s">
        <v>173</v>
      </c>
      <c r="AA3" s="3" t="s">
        <v>173</v>
      </c>
      <c r="AM3" s="3" t="s">
        <v>173</v>
      </c>
      <c r="AY3" s="3" t="s">
        <v>173</v>
      </c>
      <c r="BB3" s="3"/>
      <c r="BE3" s="3"/>
      <c r="BK3" s="3" t="s">
        <v>173</v>
      </c>
      <c r="BN3" s="3"/>
      <c r="BW3" s="3" t="s">
        <v>173</v>
      </c>
      <c r="BZ3" s="3"/>
      <c r="CF3" s="3"/>
      <c r="CI3" s="3" t="s">
        <v>173</v>
      </c>
      <c r="CL3" s="3"/>
      <c r="CO3" s="3"/>
      <c r="CU3" s="3" t="s">
        <v>173</v>
      </c>
      <c r="CX3" s="3"/>
      <c r="DA3" s="3"/>
      <c r="DG3" s="3" t="s">
        <v>173</v>
      </c>
      <c r="DJ3" s="3"/>
      <c r="DM3" s="3"/>
      <c r="DS3" s="3" t="s">
        <v>173</v>
      </c>
      <c r="DV3" s="3"/>
      <c r="DY3" s="3"/>
      <c r="EE3" s="3" t="s">
        <v>173</v>
      </c>
      <c r="EH3" s="3"/>
      <c r="EL3" s="3"/>
      <c r="EM3" s="3"/>
      <c r="EN3" s="3"/>
      <c r="EQ3" s="3" t="s">
        <v>173</v>
      </c>
      <c r="ET3" s="3"/>
      <c r="EZ3" s="3"/>
      <c r="FC3" s="3" t="s">
        <v>173</v>
      </c>
      <c r="FF3" s="3"/>
      <c r="FL3" s="3"/>
      <c r="FO3" s="3" t="s">
        <v>173</v>
      </c>
      <c r="FR3" s="3"/>
      <c r="FU3" s="3"/>
      <c r="FX3" s="3"/>
      <c r="GA3" s="3" t="s">
        <v>173</v>
      </c>
      <c r="GD3" s="3"/>
      <c r="GG3" s="3"/>
      <c r="GJ3" s="3"/>
      <c r="GM3" s="3" t="s">
        <v>173</v>
      </c>
      <c r="GP3" s="3"/>
      <c r="GS3" s="3"/>
      <c r="GV3" s="3"/>
      <c r="GY3" s="3" t="s">
        <v>173</v>
      </c>
      <c r="HB3" s="3"/>
      <c r="HE3" s="3"/>
      <c r="HH3" s="3"/>
      <c r="HK3" s="3" t="s">
        <v>173</v>
      </c>
      <c r="HN3" s="3"/>
      <c r="HQ3" s="3"/>
      <c r="HR3" s="3"/>
      <c r="HS3" s="3"/>
      <c r="HT3" s="3"/>
      <c r="HW3" s="3" t="s">
        <v>173</v>
      </c>
      <c r="HZ3" s="3"/>
      <c r="IC3" s="3"/>
      <c r="IF3" s="3"/>
      <c r="II3" s="3" t="s">
        <v>173</v>
      </c>
      <c r="IL3" s="3"/>
      <c r="IO3" s="3"/>
      <c r="IR3" s="3"/>
      <c r="IU3" s="3" t="s">
        <v>173</v>
      </c>
      <c r="IX3" s="3"/>
      <c r="JA3" s="3"/>
      <c r="JD3" s="3"/>
      <c r="JG3" s="3" t="s">
        <v>173</v>
      </c>
      <c r="JJ3" s="3"/>
      <c r="JM3" s="3"/>
      <c r="JP3" s="3"/>
      <c r="JS3" s="3" t="s">
        <v>173</v>
      </c>
      <c r="JV3" s="3"/>
      <c r="JY3" s="3"/>
      <c r="KB3" s="3"/>
      <c r="KE3" s="3" t="s">
        <v>173</v>
      </c>
      <c r="KH3" s="3"/>
      <c r="KK3" s="3"/>
      <c r="KN3" s="3"/>
      <c r="KQ3" s="3" t="s">
        <v>173</v>
      </c>
      <c r="KT3" s="3"/>
      <c r="KW3" s="3"/>
      <c r="KZ3" s="3"/>
      <c r="LC3" s="3" t="s">
        <v>173</v>
      </c>
      <c r="LF3" s="3"/>
      <c r="LI3" s="3"/>
      <c r="LL3" s="3"/>
      <c r="LO3" s="3" t="s">
        <v>173</v>
      </c>
      <c r="LR3" s="3"/>
      <c r="LU3" s="3"/>
      <c r="LX3" s="3"/>
      <c r="MA3" s="3" t="s">
        <v>173</v>
      </c>
      <c r="MD3" s="3"/>
      <c r="MG3" s="3"/>
      <c r="MJ3" s="3"/>
      <c r="MM3" s="3" t="s">
        <v>173</v>
      </c>
      <c r="MP3" s="3"/>
      <c r="MS3" s="3"/>
      <c r="MV3" s="3"/>
      <c r="MY3" s="3" t="s">
        <v>173</v>
      </c>
      <c r="NB3" s="3"/>
      <c r="NE3" s="3"/>
      <c r="NH3" s="3"/>
      <c r="NK3" s="3" t="s">
        <v>173</v>
      </c>
      <c r="NN3" s="3"/>
      <c r="NQ3" s="3"/>
      <c r="NT3" s="3"/>
      <c r="NW3" s="3" t="s">
        <v>173</v>
      </c>
      <c r="NZ3" s="3"/>
      <c r="OC3" s="3"/>
      <c r="OF3" s="3" t="s">
        <v>173</v>
      </c>
    </row>
    <row r="4" spans="1:402" s="4" customFormat="1" ht="16.5" thickBot="1" x14ac:dyDescent="0.3">
      <c r="A4" s="129" t="s">
        <v>0</v>
      </c>
      <c r="B4" s="150" t="s">
        <v>258</v>
      </c>
      <c r="C4" s="154" t="s">
        <v>1</v>
      </c>
      <c r="D4" s="142" t="s">
        <v>4</v>
      </c>
      <c r="E4" s="142"/>
      <c r="F4" s="143"/>
      <c r="G4" s="141" t="s">
        <v>127</v>
      </c>
      <c r="H4" s="142"/>
      <c r="I4" s="143"/>
      <c r="J4" s="141" t="s">
        <v>126</v>
      </c>
      <c r="K4" s="142"/>
      <c r="L4" s="143"/>
      <c r="M4" s="141" t="s">
        <v>125</v>
      </c>
      <c r="N4" s="142"/>
      <c r="O4" s="143"/>
      <c r="P4" s="141" t="s">
        <v>124</v>
      </c>
      <c r="Q4" s="142"/>
      <c r="R4" s="143"/>
      <c r="S4" s="141" t="s">
        <v>123</v>
      </c>
      <c r="T4" s="142"/>
      <c r="U4" s="143"/>
      <c r="V4" s="141" t="s">
        <v>122</v>
      </c>
      <c r="W4" s="142"/>
      <c r="X4" s="143"/>
      <c r="Y4" s="141" t="s">
        <v>121</v>
      </c>
      <c r="Z4" s="142"/>
      <c r="AA4" s="143"/>
      <c r="AB4" s="141">
        <v>2101</v>
      </c>
      <c r="AC4" s="142"/>
      <c r="AD4" s="143"/>
      <c r="AE4" s="141" t="s">
        <v>5</v>
      </c>
      <c r="AF4" s="142"/>
      <c r="AG4" s="143"/>
      <c r="AH4" s="141" t="s">
        <v>6</v>
      </c>
      <c r="AI4" s="142"/>
      <c r="AJ4" s="143"/>
      <c r="AK4" s="141" t="s">
        <v>7</v>
      </c>
      <c r="AL4" s="142"/>
      <c r="AM4" s="143"/>
      <c r="AN4" s="141" t="s">
        <v>8</v>
      </c>
      <c r="AO4" s="142"/>
      <c r="AP4" s="143"/>
      <c r="AQ4" s="126">
        <v>5112</v>
      </c>
      <c r="AR4" s="127"/>
      <c r="AS4" s="128"/>
      <c r="AT4" s="126">
        <v>5113</v>
      </c>
      <c r="AU4" s="127"/>
      <c r="AV4" s="128"/>
      <c r="AW4" s="126">
        <v>5119</v>
      </c>
      <c r="AX4" s="127"/>
      <c r="AY4" s="128"/>
      <c r="AZ4" s="141" t="s">
        <v>130</v>
      </c>
      <c r="BA4" s="142"/>
      <c r="BB4" s="143"/>
      <c r="BC4" s="141" t="s">
        <v>131</v>
      </c>
      <c r="BD4" s="142"/>
      <c r="BE4" s="143"/>
      <c r="BF4" s="141" t="s">
        <v>132</v>
      </c>
      <c r="BG4" s="142"/>
      <c r="BH4" s="143"/>
      <c r="BI4" s="141" t="s">
        <v>133</v>
      </c>
      <c r="BJ4" s="142"/>
      <c r="BK4" s="143"/>
      <c r="BL4" s="141" t="s">
        <v>10</v>
      </c>
      <c r="BM4" s="142"/>
      <c r="BN4" s="143"/>
      <c r="BO4" s="141" t="s">
        <v>11</v>
      </c>
      <c r="BP4" s="142"/>
      <c r="BQ4" s="143"/>
      <c r="BR4" s="141" t="s">
        <v>12</v>
      </c>
      <c r="BS4" s="142"/>
      <c r="BT4" s="143"/>
      <c r="BU4" s="141" t="s">
        <v>14</v>
      </c>
      <c r="BV4" s="142"/>
      <c r="BW4" s="143"/>
      <c r="BX4" s="141" t="s">
        <v>15</v>
      </c>
      <c r="BY4" s="142"/>
      <c r="BZ4" s="143"/>
      <c r="CA4" s="141" t="s">
        <v>16</v>
      </c>
      <c r="CB4" s="142"/>
      <c r="CC4" s="143"/>
      <c r="CD4" s="141" t="s">
        <v>18</v>
      </c>
      <c r="CE4" s="142"/>
      <c r="CF4" s="143"/>
      <c r="CG4" s="141" t="s">
        <v>176</v>
      </c>
      <c r="CH4" s="142"/>
      <c r="CI4" s="143"/>
      <c r="CJ4" s="126">
        <v>5209</v>
      </c>
      <c r="CK4" s="127"/>
      <c r="CL4" s="128"/>
      <c r="CM4" s="141" t="s">
        <v>20</v>
      </c>
      <c r="CN4" s="142"/>
      <c r="CO4" s="143"/>
      <c r="CP4" s="141" t="s">
        <v>21</v>
      </c>
      <c r="CQ4" s="142"/>
      <c r="CR4" s="143"/>
      <c r="CS4" s="141" t="s">
        <v>23</v>
      </c>
      <c r="CT4" s="142"/>
      <c r="CU4" s="143"/>
      <c r="CV4" s="141" t="s">
        <v>24</v>
      </c>
      <c r="CW4" s="142"/>
      <c r="CX4" s="143"/>
      <c r="CY4" s="141" t="s">
        <v>136</v>
      </c>
      <c r="CZ4" s="142"/>
      <c r="DA4" s="143"/>
      <c r="DB4" s="141" t="s">
        <v>138</v>
      </c>
      <c r="DC4" s="142"/>
      <c r="DD4" s="143"/>
      <c r="DE4" s="141" t="s">
        <v>26</v>
      </c>
      <c r="DF4" s="142"/>
      <c r="DG4" s="143"/>
      <c r="DH4" s="141" t="s">
        <v>27</v>
      </c>
      <c r="DI4" s="142"/>
      <c r="DJ4" s="143"/>
      <c r="DK4" s="141" t="s">
        <v>28</v>
      </c>
      <c r="DL4" s="142"/>
      <c r="DM4" s="143"/>
      <c r="DN4" s="141" t="s">
        <v>30</v>
      </c>
      <c r="DO4" s="142"/>
      <c r="DP4" s="143"/>
      <c r="DQ4" s="141" t="s">
        <v>32</v>
      </c>
      <c r="DR4" s="142"/>
      <c r="DS4" s="143"/>
      <c r="DT4" s="141" t="s">
        <v>301</v>
      </c>
      <c r="DU4" s="142"/>
      <c r="DV4" s="143"/>
      <c r="DW4" s="126">
        <v>5406</v>
      </c>
      <c r="DX4" s="127"/>
      <c r="DY4" s="128"/>
      <c r="DZ4" s="126">
        <v>5407</v>
      </c>
      <c r="EA4" s="127"/>
      <c r="EB4" s="128"/>
      <c r="EC4" s="141" t="s">
        <v>33</v>
      </c>
      <c r="ED4" s="142"/>
      <c r="EE4" s="143"/>
      <c r="EF4" s="141" t="s">
        <v>139</v>
      </c>
      <c r="EG4" s="142"/>
      <c r="EH4" s="143"/>
      <c r="EI4" s="141" t="s">
        <v>141</v>
      </c>
      <c r="EJ4" s="142"/>
      <c r="EK4" s="143"/>
      <c r="EL4" s="126">
        <v>5505</v>
      </c>
      <c r="EM4" s="127"/>
      <c r="EN4" s="128"/>
      <c r="EO4" s="141" t="s">
        <v>142</v>
      </c>
      <c r="EP4" s="142"/>
      <c r="EQ4" s="143"/>
      <c r="ER4" s="141" t="s">
        <v>34</v>
      </c>
      <c r="ES4" s="142"/>
      <c r="ET4" s="143"/>
      <c r="EU4" s="141" t="s">
        <v>36</v>
      </c>
      <c r="EV4" s="142"/>
      <c r="EW4" s="143"/>
      <c r="EX4" s="141" t="s">
        <v>38</v>
      </c>
      <c r="EY4" s="142"/>
      <c r="EZ4" s="143"/>
      <c r="FA4" s="141" t="s">
        <v>39</v>
      </c>
      <c r="FB4" s="142"/>
      <c r="FC4" s="143"/>
      <c r="FD4" s="141" t="s">
        <v>41</v>
      </c>
      <c r="FE4" s="142"/>
      <c r="FF4" s="143"/>
      <c r="FG4" s="141" t="s">
        <v>174</v>
      </c>
      <c r="FH4" s="142"/>
      <c r="FI4" s="143"/>
      <c r="FJ4" s="141" t="s">
        <v>43</v>
      </c>
      <c r="FK4" s="142"/>
      <c r="FL4" s="143"/>
      <c r="FM4" s="141" t="s">
        <v>44</v>
      </c>
      <c r="FN4" s="142"/>
      <c r="FO4" s="143"/>
      <c r="FP4" s="141" t="s">
        <v>46</v>
      </c>
      <c r="FQ4" s="142"/>
      <c r="FR4" s="143"/>
      <c r="FS4" s="141" t="s">
        <v>47</v>
      </c>
      <c r="FT4" s="142"/>
      <c r="FU4" s="143"/>
      <c r="FV4" s="141" t="s">
        <v>49</v>
      </c>
      <c r="FW4" s="142"/>
      <c r="FX4" s="143"/>
      <c r="FY4" s="141" t="s">
        <v>143</v>
      </c>
      <c r="FZ4" s="142"/>
      <c r="GA4" s="143"/>
      <c r="GB4" s="141" t="s">
        <v>51</v>
      </c>
      <c r="GC4" s="142"/>
      <c r="GD4" s="143"/>
      <c r="GE4" s="141" t="s">
        <v>52</v>
      </c>
      <c r="GF4" s="142"/>
      <c r="GG4" s="143"/>
      <c r="GH4" s="141" t="s">
        <v>54</v>
      </c>
      <c r="GI4" s="142"/>
      <c r="GJ4" s="143"/>
      <c r="GK4" s="141" t="s">
        <v>56</v>
      </c>
      <c r="GL4" s="142"/>
      <c r="GM4" s="143"/>
      <c r="GN4" s="141" t="s">
        <v>57</v>
      </c>
      <c r="GO4" s="142"/>
      <c r="GP4" s="143"/>
      <c r="GQ4" s="141" t="s">
        <v>59</v>
      </c>
      <c r="GR4" s="142"/>
      <c r="GS4" s="143"/>
      <c r="GT4" s="141" t="s">
        <v>129</v>
      </c>
      <c r="GU4" s="142"/>
      <c r="GV4" s="143"/>
      <c r="GW4" s="141" t="s">
        <v>61</v>
      </c>
      <c r="GX4" s="142"/>
      <c r="GY4" s="143"/>
      <c r="GZ4" s="141" t="s">
        <v>63</v>
      </c>
      <c r="HA4" s="142"/>
      <c r="HB4" s="143"/>
      <c r="HC4" s="141" t="s">
        <v>64</v>
      </c>
      <c r="HD4" s="142"/>
      <c r="HE4" s="143"/>
      <c r="HF4" s="141" t="s">
        <v>65</v>
      </c>
      <c r="HG4" s="142"/>
      <c r="HH4" s="143"/>
      <c r="HI4" s="141" t="s">
        <v>144</v>
      </c>
      <c r="HJ4" s="142"/>
      <c r="HK4" s="143"/>
      <c r="HL4" s="141" t="s">
        <v>145</v>
      </c>
      <c r="HM4" s="142"/>
      <c r="HN4" s="143"/>
      <c r="HO4" s="141" t="s">
        <v>266</v>
      </c>
      <c r="HP4" s="142"/>
      <c r="HQ4" s="143"/>
      <c r="HR4" s="126">
        <v>6111</v>
      </c>
      <c r="HS4" s="127"/>
      <c r="HT4" s="128"/>
      <c r="HU4" s="141" t="s">
        <v>66</v>
      </c>
      <c r="HV4" s="142"/>
      <c r="HW4" s="143"/>
      <c r="HX4" s="141" t="s">
        <v>67</v>
      </c>
      <c r="HY4" s="142"/>
      <c r="HZ4" s="143"/>
      <c r="IA4" s="141" t="s">
        <v>68</v>
      </c>
      <c r="IB4" s="142"/>
      <c r="IC4" s="143"/>
      <c r="ID4" s="141" t="s">
        <v>70</v>
      </c>
      <c r="IE4" s="142"/>
      <c r="IF4" s="143"/>
      <c r="IG4" s="141" t="s">
        <v>72</v>
      </c>
      <c r="IH4" s="142"/>
      <c r="II4" s="143"/>
      <c r="IJ4" s="141" t="s">
        <v>73</v>
      </c>
      <c r="IK4" s="142"/>
      <c r="IL4" s="143"/>
      <c r="IM4" s="141" t="s">
        <v>74</v>
      </c>
      <c r="IN4" s="142"/>
      <c r="IO4" s="143"/>
      <c r="IP4" s="141" t="s">
        <v>76</v>
      </c>
      <c r="IQ4" s="142"/>
      <c r="IR4" s="143"/>
      <c r="IS4" s="141" t="s">
        <v>78</v>
      </c>
      <c r="IT4" s="142"/>
      <c r="IU4" s="143"/>
      <c r="IV4" s="141" t="s">
        <v>79</v>
      </c>
      <c r="IW4" s="142"/>
      <c r="IX4" s="143"/>
      <c r="IY4" s="141" t="s">
        <v>81</v>
      </c>
      <c r="IZ4" s="142"/>
      <c r="JA4" s="143"/>
      <c r="JB4" s="141" t="s">
        <v>82</v>
      </c>
      <c r="JC4" s="142"/>
      <c r="JD4" s="143"/>
      <c r="JE4" s="141" t="s">
        <v>84</v>
      </c>
      <c r="JF4" s="142"/>
      <c r="JG4" s="143"/>
      <c r="JH4" s="141" t="s">
        <v>86</v>
      </c>
      <c r="JI4" s="142"/>
      <c r="JJ4" s="143"/>
      <c r="JK4" s="141" t="s">
        <v>88</v>
      </c>
      <c r="JL4" s="142"/>
      <c r="JM4" s="143"/>
      <c r="JN4" s="141" t="s">
        <v>90</v>
      </c>
      <c r="JO4" s="142"/>
      <c r="JP4" s="143"/>
      <c r="JQ4" s="141" t="s">
        <v>91</v>
      </c>
      <c r="JR4" s="142"/>
      <c r="JS4" s="143"/>
      <c r="JT4" s="141" t="s">
        <v>93</v>
      </c>
      <c r="JU4" s="142"/>
      <c r="JV4" s="143"/>
      <c r="JW4" s="141" t="s">
        <v>94</v>
      </c>
      <c r="JX4" s="142"/>
      <c r="JY4" s="143"/>
      <c r="JZ4" s="141" t="s">
        <v>96</v>
      </c>
      <c r="KA4" s="142"/>
      <c r="KB4" s="143"/>
      <c r="KC4" s="141" t="s">
        <v>97</v>
      </c>
      <c r="KD4" s="142"/>
      <c r="KE4" s="143"/>
      <c r="KF4" s="141" t="s">
        <v>98</v>
      </c>
      <c r="KG4" s="142"/>
      <c r="KH4" s="143"/>
      <c r="KI4" s="141" t="s">
        <v>100</v>
      </c>
      <c r="KJ4" s="142"/>
      <c r="KK4" s="143"/>
      <c r="KL4" s="126">
        <v>7305</v>
      </c>
      <c r="KM4" s="127"/>
      <c r="KN4" s="128"/>
      <c r="KO4" s="141" t="s">
        <v>103</v>
      </c>
      <c r="KP4" s="142"/>
      <c r="KQ4" s="143"/>
      <c r="KR4" s="141" t="s">
        <v>104</v>
      </c>
      <c r="KS4" s="142"/>
      <c r="KT4" s="143"/>
      <c r="KU4" s="141" t="s">
        <v>105</v>
      </c>
      <c r="KV4" s="142"/>
      <c r="KW4" s="143"/>
      <c r="KX4" s="141" t="s">
        <v>107</v>
      </c>
      <c r="KY4" s="142"/>
      <c r="KZ4" s="143"/>
      <c r="LA4" s="141" t="s">
        <v>108</v>
      </c>
      <c r="LB4" s="142"/>
      <c r="LC4" s="143"/>
      <c r="LD4" s="141" t="s">
        <v>109</v>
      </c>
      <c r="LE4" s="142"/>
      <c r="LF4" s="143"/>
      <c r="LG4" s="141" t="s">
        <v>111</v>
      </c>
      <c r="LH4" s="142"/>
      <c r="LI4" s="143"/>
      <c r="LJ4" s="141" t="s">
        <v>112</v>
      </c>
      <c r="LK4" s="142"/>
      <c r="LL4" s="143"/>
      <c r="LM4" s="141" t="s">
        <v>167</v>
      </c>
      <c r="LN4" s="142"/>
      <c r="LO4" s="143"/>
      <c r="LP4" s="141" t="s">
        <v>159</v>
      </c>
      <c r="LQ4" s="142"/>
      <c r="LR4" s="143"/>
      <c r="LS4" s="141" t="s">
        <v>160</v>
      </c>
      <c r="LT4" s="142"/>
      <c r="LU4" s="143"/>
      <c r="LV4" s="141" t="s">
        <v>161</v>
      </c>
      <c r="LW4" s="142"/>
      <c r="LX4" s="143"/>
      <c r="LY4" s="141" t="s">
        <v>162</v>
      </c>
      <c r="LZ4" s="142"/>
      <c r="MA4" s="143"/>
      <c r="MB4" s="141" t="s">
        <v>165</v>
      </c>
      <c r="MC4" s="142"/>
      <c r="MD4" s="143"/>
      <c r="ME4" s="141" t="s">
        <v>168</v>
      </c>
      <c r="MF4" s="142"/>
      <c r="MG4" s="143"/>
      <c r="MH4" s="126">
        <v>9120</v>
      </c>
      <c r="MI4" s="127"/>
      <c r="MJ4" s="128"/>
      <c r="MK4" s="126">
        <v>9121</v>
      </c>
      <c r="ML4" s="127"/>
      <c r="MM4" s="128"/>
      <c r="MN4" s="126">
        <v>9122</v>
      </c>
      <c r="MO4" s="127"/>
      <c r="MP4" s="128"/>
      <c r="MQ4" s="126">
        <v>9123</v>
      </c>
      <c r="MR4" s="127"/>
      <c r="MS4" s="128"/>
      <c r="MT4" s="126">
        <v>9124</v>
      </c>
      <c r="MU4" s="127"/>
      <c r="MV4" s="128"/>
      <c r="MW4" s="141" t="s">
        <v>114</v>
      </c>
      <c r="MX4" s="142"/>
      <c r="MY4" s="143"/>
      <c r="MZ4" s="141" t="s">
        <v>278</v>
      </c>
      <c r="NA4" s="142"/>
      <c r="NB4" s="143"/>
      <c r="NC4" s="126">
        <v>9205</v>
      </c>
      <c r="ND4" s="127"/>
      <c r="NE4" s="128"/>
      <c r="NF4" s="141" t="s">
        <v>177</v>
      </c>
      <c r="NG4" s="142"/>
      <c r="NH4" s="143"/>
      <c r="NI4" s="141" t="s">
        <v>302</v>
      </c>
      <c r="NJ4" s="142"/>
      <c r="NK4" s="143"/>
      <c r="NL4" s="126">
        <v>9324</v>
      </c>
      <c r="NM4" s="127"/>
      <c r="NN4" s="128"/>
      <c r="NO4" s="141" t="s">
        <v>116</v>
      </c>
      <c r="NP4" s="142"/>
      <c r="NQ4" s="143"/>
      <c r="NR4" s="126">
        <v>9408</v>
      </c>
      <c r="NS4" s="127"/>
      <c r="NT4" s="128"/>
      <c r="NU4" s="126">
        <v>9400</v>
      </c>
      <c r="NV4" s="127"/>
      <c r="NW4" s="128"/>
      <c r="NX4" s="141" t="s">
        <v>118</v>
      </c>
      <c r="NY4" s="142"/>
      <c r="NZ4" s="143"/>
      <c r="OA4" s="141" t="s">
        <v>179</v>
      </c>
      <c r="OB4" s="142"/>
      <c r="OC4" s="143"/>
      <c r="OD4" s="141" t="s">
        <v>281</v>
      </c>
      <c r="OE4" s="142"/>
      <c r="OF4" s="143"/>
    </row>
    <row r="5" spans="1:402" s="1" customFormat="1" ht="13.5" customHeight="1" x14ac:dyDescent="0.25">
      <c r="A5" s="153"/>
      <c r="B5" s="151"/>
      <c r="C5" s="155"/>
      <c r="D5" s="130" t="s">
        <v>148</v>
      </c>
      <c r="E5" s="130"/>
      <c r="F5" s="131"/>
      <c r="G5" s="129" t="s">
        <v>328</v>
      </c>
      <c r="H5" s="130"/>
      <c r="I5" s="131"/>
      <c r="J5" s="129" t="s">
        <v>329</v>
      </c>
      <c r="K5" s="130"/>
      <c r="L5" s="131"/>
      <c r="M5" s="129" t="s">
        <v>330</v>
      </c>
      <c r="N5" s="144"/>
      <c r="O5" s="145"/>
      <c r="P5" s="129" t="s">
        <v>331</v>
      </c>
      <c r="Q5" s="144"/>
      <c r="R5" s="145"/>
      <c r="S5" s="129" t="s">
        <v>332</v>
      </c>
      <c r="T5" s="144"/>
      <c r="U5" s="145"/>
      <c r="V5" s="129" t="s">
        <v>333</v>
      </c>
      <c r="W5" s="144"/>
      <c r="X5" s="145"/>
      <c r="Y5" s="129" t="s">
        <v>334</v>
      </c>
      <c r="Z5" s="144"/>
      <c r="AA5" s="145"/>
      <c r="AB5" s="129" t="s">
        <v>366</v>
      </c>
      <c r="AC5" s="144"/>
      <c r="AD5" s="145"/>
      <c r="AE5" s="129" t="s">
        <v>299</v>
      </c>
      <c r="AF5" s="144"/>
      <c r="AG5" s="145"/>
      <c r="AH5" s="129" t="s">
        <v>325</v>
      </c>
      <c r="AI5" s="130"/>
      <c r="AJ5" s="131"/>
      <c r="AK5" s="129" t="s">
        <v>151</v>
      </c>
      <c r="AL5" s="130"/>
      <c r="AM5" s="131"/>
      <c r="AN5" s="129" t="s">
        <v>9</v>
      </c>
      <c r="AO5" s="130"/>
      <c r="AP5" s="131"/>
      <c r="AQ5" s="129" t="s">
        <v>371</v>
      </c>
      <c r="AR5" s="130"/>
      <c r="AS5" s="131"/>
      <c r="AT5" s="129" t="s">
        <v>372</v>
      </c>
      <c r="AU5" s="130"/>
      <c r="AV5" s="131"/>
      <c r="AW5" s="129" t="s">
        <v>362</v>
      </c>
      <c r="AX5" s="130"/>
      <c r="AY5" s="131"/>
      <c r="AZ5" s="129" t="s">
        <v>42</v>
      </c>
      <c r="BA5" s="130"/>
      <c r="BB5" s="131"/>
      <c r="BC5" s="129" t="s">
        <v>313</v>
      </c>
      <c r="BD5" s="130"/>
      <c r="BE5" s="131"/>
      <c r="BF5" s="129" t="s">
        <v>314</v>
      </c>
      <c r="BG5" s="130"/>
      <c r="BH5" s="131"/>
      <c r="BI5" s="129" t="s">
        <v>315</v>
      </c>
      <c r="BJ5" s="130"/>
      <c r="BK5" s="131"/>
      <c r="BL5" s="129" t="s">
        <v>152</v>
      </c>
      <c r="BM5" s="130"/>
      <c r="BN5" s="131"/>
      <c r="BO5" s="129" t="s">
        <v>316</v>
      </c>
      <c r="BP5" s="130"/>
      <c r="BQ5" s="131"/>
      <c r="BR5" s="129" t="s">
        <v>13</v>
      </c>
      <c r="BS5" s="130"/>
      <c r="BT5" s="131"/>
      <c r="BU5" s="129" t="s">
        <v>134</v>
      </c>
      <c r="BV5" s="130"/>
      <c r="BW5" s="131"/>
      <c r="BX5" s="129" t="s">
        <v>135</v>
      </c>
      <c r="BY5" s="130"/>
      <c r="BZ5" s="131"/>
      <c r="CA5" s="129" t="s">
        <v>17</v>
      </c>
      <c r="CB5" s="130"/>
      <c r="CC5" s="131"/>
      <c r="CD5" s="129" t="s">
        <v>19</v>
      </c>
      <c r="CE5" s="130"/>
      <c r="CF5" s="131"/>
      <c r="CG5" s="129" t="s">
        <v>317</v>
      </c>
      <c r="CH5" s="130"/>
      <c r="CI5" s="131"/>
      <c r="CJ5" s="129" t="s">
        <v>335</v>
      </c>
      <c r="CK5" s="130"/>
      <c r="CL5" s="131"/>
      <c r="CM5" s="129" t="s">
        <v>171</v>
      </c>
      <c r="CN5" s="130"/>
      <c r="CO5" s="131"/>
      <c r="CP5" s="129" t="s">
        <v>22</v>
      </c>
      <c r="CQ5" s="130"/>
      <c r="CR5" s="131"/>
      <c r="CS5" s="129" t="s">
        <v>306</v>
      </c>
      <c r="CT5" s="130"/>
      <c r="CU5" s="131"/>
      <c r="CV5" s="129" t="s">
        <v>25</v>
      </c>
      <c r="CW5" s="130"/>
      <c r="CX5" s="131"/>
      <c r="CY5" s="129" t="s">
        <v>137</v>
      </c>
      <c r="CZ5" s="130"/>
      <c r="DA5" s="131"/>
      <c r="DB5" s="129" t="s">
        <v>280</v>
      </c>
      <c r="DC5" s="130"/>
      <c r="DD5" s="131"/>
      <c r="DE5" s="129" t="s">
        <v>153</v>
      </c>
      <c r="DF5" s="144"/>
      <c r="DG5" s="145"/>
      <c r="DH5" s="129" t="s">
        <v>326</v>
      </c>
      <c r="DI5" s="144"/>
      <c r="DJ5" s="145"/>
      <c r="DK5" s="129" t="s">
        <v>29</v>
      </c>
      <c r="DL5" s="144"/>
      <c r="DM5" s="145"/>
      <c r="DN5" s="129" t="s">
        <v>31</v>
      </c>
      <c r="DO5" s="144"/>
      <c r="DP5" s="145"/>
      <c r="DQ5" s="129" t="s">
        <v>327</v>
      </c>
      <c r="DR5" s="144"/>
      <c r="DS5" s="145"/>
      <c r="DT5" s="129" t="s">
        <v>300</v>
      </c>
      <c r="DU5" s="144"/>
      <c r="DV5" s="145"/>
      <c r="DW5" s="129" t="s">
        <v>323</v>
      </c>
      <c r="DX5" s="144"/>
      <c r="DY5" s="145"/>
      <c r="DZ5" s="129" t="s">
        <v>324</v>
      </c>
      <c r="EA5" s="144"/>
      <c r="EB5" s="145"/>
      <c r="EC5" s="129" t="s">
        <v>359</v>
      </c>
      <c r="ED5" s="144"/>
      <c r="EE5" s="145"/>
      <c r="EF5" s="129" t="s">
        <v>140</v>
      </c>
      <c r="EG5" s="144"/>
      <c r="EH5" s="145"/>
      <c r="EI5" s="129" t="s">
        <v>304</v>
      </c>
      <c r="EJ5" s="144"/>
      <c r="EK5" s="145"/>
      <c r="EL5" s="129" t="s">
        <v>310</v>
      </c>
      <c r="EM5" s="144"/>
      <c r="EN5" s="145"/>
      <c r="EO5" s="129" t="s">
        <v>150</v>
      </c>
      <c r="EP5" s="144"/>
      <c r="EQ5" s="145"/>
      <c r="ER5" s="129" t="s">
        <v>35</v>
      </c>
      <c r="ES5" s="144"/>
      <c r="ET5" s="145"/>
      <c r="EU5" s="129" t="s">
        <v>37</v>
      </c>
      <c r="EV5" s="144"/>
      <c r="EW5" s="145"/>
      <c r="EX5" s="129" t="s">
        <v>128</v>
      </c>
      <c r="EY5" s="144"/>
      <c r="EZ5" s="145"/>
      <c r="FA5" s="129" t="s">
        <v>40</v>
      </c>
      <c r="FB5" s="144"/>
      <c r="FC5" s="145"/>
      <c r="FD5" s="129" t="s">
        <v>42</v>
      </c>
      <c r="FE5" s="144"/>
      <c r="FF5" s="145"/>
      <c r="FG5" s="129" t="s">
        <v>175</v>
      </c>
      <c r="FH5" s="144"/>
      <c r="FI5" s="145"/>
      <c r="FJ5" s="129" t="s">
        <v>172</v>
      </c>
      <c r="FK5" s="144"/>
      <c r="FL5" s="145"/>
      <c r="FM5" s="129" t="s">
        <v>45</v>
      </c>
      <c r="FN5" s="144"/>
      <c r="FO5" s="145"/>
      <c r="FP5" s="129" t="s">
        <v>155</v>
      </c>
      <c r="FQ5" s="144"/>
      <c r="FR5" s="145"/>
      <c r="FS5" s="129" t="s">
        <v>48</v>
      </c>
      <c r="FT5" s="144"/>
      <c r="FU5" s="145"/>
      <c r="FV5" s="129" t="s">
        <v>50</v>
      </c>
      <c r="FW5" s="144"/>
      <c r="FX5" s="145"/>
      <c r="FY5" s="129" t="s">
        <v>363</v>
      </c>
      <c r="FZ5" s="144"/>
      <c r="GA5" s="145"/>
      <c r="GB5" s="129" t="s">
        <v>154</v>
      </c>
      <c r="GC5" s="144"/>
      <c r="GD5" s="145"/>
      <c r="GE5" s="129" t="s">
        <v>53</v>
      </c>
      <c r="GF5" s="144"/>
      <c r="GG5" s="145"/>
      <c r="GH5" s="129" t="s">
        <v>55</v>
      </c>
      <c r="GI5" s="144"/>
      <c r="GJ5" s="145"/>
      <c r="GK5" s="129" t="s">
        <v>265</v>
      </c>
      <c r="GL5" s="144"/>
      <c r="GM5" s="145"/>
      <c r="GN5" s="129" t="s">
        <v>58</v>
      </c>
      <c r="GO5" s="144"/>
      <c r="GP5" s="145"/>
      <c r="GQ5" s="129" t="s">
        <v>60</v>
      </c>
      <c r="GR5" s="144"/>
      <c r="GS5" s="145"/>
      <c r="GT5" s="129" t="s">
        <v>269</v>
      </c>
      <c r="GU5" s="144"/>
      <c r="GV5" s="145"/>
      <c r="GW5" s="129" t="s">
        <v>62</v>
      </c>
      <c r="GX5" s="144"/>
      <c r="GY5" s="145"/>
      <c r="GZ5" s="129" t="s">
        <v>270</v>
      </c>
      <c r="HA5" s="144"/>
      <c r="HB5" s="145"/>
      <c r="HC5" s="129" t="s">
        <v>271</v>
      </c>
      <c r="HD5" s="144"/>
      <c r="HE5" s="145"/>
      <c r="HF5" s="129" t="s">
        <v>188</v>
      </c>
      <c r="HG5" s="144"/>
      <c r="HH5" s="145"/>
      <c r="HI5" s="129" t="s">
        <v>358</v>
      </c>
      <c r="HJ5" s="144"/>
      <c r="HK5" s="145"/>
      <c r="HL5" s="129" t="s">
        <v>364</v>
      </c>
      <c r="HM5" s="144"/>
      <c r="HN5" s="145"/>
      <c r="HO5" s="129" t="s">
        <v>190</v>
      </c>
      <c r="HP5" s="144"/>
      <c r="HQ5" s="145"/>
      <c r="HR5" s="129" t="s">
        <v>357</v>
      </c>
      <c r="HS5" s="144"/>
      <c r="HT5" s="145"/>
      <c r="HU5" s="129" t="s">
        <v>267</v>
      </c>
      <c r="HV5" s="144"/>
      <c r="HW5" s="145"/>
      <c r="HX5" s="129" t="s">
        <v>272</v>
      </c>
      <c r="HY5" s="144"/>
      <c r="HZ5" s="145"/>
      <c r="IA5" s="129" t="s">
        <v>69</v>
      </c>
      <c r="IB5" s="144"/>
      <c r="IC5" s="145"/>
      <c r="ID5" s="129" t="s">
        <v>71</v>
      </c>
      <c r="IE5" s="144"/>
      <c r="IF5" s="145"/>
      <c r="IG5" s="129" t="s">
        <v>170</v>
      </c>
      <c r="IH5" s="144"/>
      <c r="II5" s="145"/>
      <c r="IJ5" s="129" t="s">
        <v>156</v>
      </c>
      <c r="IK5" s="144"/>
      <c r="IL5" s="145"/>
      <c r="IM5" s="129" t="s">
        <v>75</v>
      </c>
      <c r="IN5" s="144"/>
      <c r="IO5" s="145"/>
      <c r="IP5" s="129" t="s">
        <v>77</v>
      </c>
      <c r="IQ5" s="144"/>
      <c r="IR5" s="145"/>
      <c r="IS5" s="129" t="s">
        <v>268</v>
      </c>
      <c r="IT5" s="144"/>
      <c r="IU5" s="145"/>
      <c r="IV5" s="129" t="s">
        <v>80</v>
      </c>
      <c r="IW5" s="144"/>
      <c r="IX5" s="145"/>
      <c r="IY5" s="129" t="s">
        <v>273</v>
      </c>
      <c r="IZ5" s="144"/>
      <c r="JA5" s="145"/>
      <c r="JB5" s="129" t="s">
        <v>83</v>
      </c>
      <c r="JC5" s="144"/>
      <c r="JD5" s="145"/>
      <c r="JE5" s="129" t="s">
        <v>85</v>
      </c>
      <c r="JF5" s="144"/>
      <c r="JG5" s="145"/>
      <c r="JH5" s="129" t="s">
        <v>87</v>
      </c>
      <c r="JI5" s="144"/>
      <c r="JJ5" s="145"/>
      <c r="JK5" s="129" t="s">
        <v>89</v>
      </c>
      <c r="JL5" s="144"/>
      <c r="JM5" s="145"/>
      <c r="JN5" s="129" t="s">
        <v>285</v>
      </c>
      <c r="JO5" s="144"/>
      <c r="JP5" s="145"/>
      <c r="JQ5" s="129" t="s">
        <v>92</v>
      </c>
      <c r="JR5" s="144"/>
      <c r="JS5" s="145"/>
      <c r="JT5" s="129" t="s">
        <v>274</v>
      </c>
      <c r="JU5" s="144"/>
      <c r="JV5" s="145"/>
      <c r="JW5" s="129" t="s">
        <v>95</v>
      </c>
      <c r="JX5" s="144"/>
      <c r="JY5" s="145"/>
      <c r="JZ5" s="129" t="s">
        <v>283</v>
      </c>
      <c r="KA5" s="144"/>
      <c r="KB5" s="145"/>
      <c r="KC5" s="129" t="s">
        <v>282</v>
      </c>
      <c r="KD5" s="144"/>
      <c r="KE5" s="145"/>
      <c r="KF5" s="129" t="s">
        <v>99</v>
      </c>
      <c r="KG5" s="144"/>
      <c r="KH5" s="145"/>
      <c r="KI5" s="129" t="s">
        <v>101</v>
      </c>
      <c r="KJ5" s="144"/>
      <c r="KK5" s="145"/>
      <c r="KL5" s="129" t="s">
        <v>102</v>
      </c>
      <c r="KM5" s="144"/>
      <c r="KN5" s="145"/>
      <c r="KO5" s="129" t="s">
        <v>275</v>
      </c>
      <c r="KP5" s="144"/>
      <c r="KQ5" s="145"/>
      <c r="KR5" s="129" t="s">
        <v>307</v>
      </c>
      <c r="KS5" s="144"/>
      <c r="KT5" s="145"/>
      <c r="KU5" s="129" t="s">
        <v>106</v>
      </c>
      <c r="KV5" s="144"/>
      <c r="KW5" s="145"/>
      <c r="KX5" s="129" t="s">
        <v>157</v>
      </c>
      <c r="KY5" s="144"/>
      <c r="KZ5" s="145"/>
      <c r="LA5" s="129" t="s">
        <v>158</v>
      </c>
      <c r="LB5" s="144"/>
      <c r="LC5" s="145"/>
      <c r="LD5" s="129" t="s">
        <v>110</v>
      </c>
      <c r="LE5" s="144"/>
      <c r="LF5" s="145"/>
      <c r="LG5" s="129" t="s">
        <v>209</v>
      </c>
      <c r="LH5" s="144"/>
      <c r="LI5" s="145"/>
      <c r="LJ5" s="129" t="s">
        <v>149</v>
      </c>
      <c r="LK5" s="144"/>
      <c r="LL5" s="145"/>
      <c r="LM5" s="129" t="s">
        <v>113</v>
      </c>
      <c r="LN5" s="144"/>
      <c r="LO5" s="145"/>
      <c r="LP5" s="129" t="s">
        <v>163</v>
      </c>
      <c r="LQ5" s="144"/>
      <c r="LR5" s="145"/>
      <c r="LS5" s="129" t="s">
        <v>164</v>
      </c>
      <c r="LT5" s="144"/>
      <c r="LU5" s="145"/>
      <c r="LV5" s="129" t="s">
        <v>276</v>
      </c>
      <c r="LW5" s="144"/>
      <c r="LX5" s="145"/>
      <c r="LY5" s="129" t="s">
        <v>169</v>
      </c>
      <c r="LZ5" s="144"/>
      <c r="MA5" s="145"/>
      <c r="MB5" s="129" t="s">
        <v>166</v>
      </c>
      <c r="MC5" s="144"/>
      <c r="MD5" s="145"/>
      <c r="ME5" s="129" t="s">
        <v>277</v>
      </c>
      <c r="MF5" s="144"/>
      <c r="MG5" s="145"/>
      <c r="MH5" s="129" t="s">
        <v>336</v>
      </c>
      <c r="MI5" s="144"/>
      <c r="MJ5" s="145"/>
      <c r="MK5" s="129" t="s">
        <v>337</v>
      </c>
      <c r="ML5" s="144"/>
      <c r="MM5" s="145"/>
      <c r="MN5" s="129" t="s">
        <v>338</v>
      </c>
      <c r="MO5" s="144"/>
      <c r="MP5" s="145"/>
      <c r="MQ5" s="129" t="s">
        <v>339</v>
      </c>
      <c r="MR5" s="144"/>
      <c r="MS5" s="145"/>
      <c r="MT5" s="129" t="s">
        <v>360</v>
      </c>
      <c r="MU5" s="144"/>
      <c r="MV5" s="145"/>
      <c r="MW5" s="129" t="s">
        <v>115</v>
      </c>
      <c r="MX5" s="144"/>
      <c r="MY5" s="145"/>
      <c r="MZ5" s="129" t="s">
        <v>279</v>
      </c>
      <c r="NA5" s="144"/>
      <c r="NB5" s="145"/>
      <c r="NC5" s="129" t="s">
        <v>341</v>
      </c>
      <c r="ND5" s="144"/>
      <c r="NE5" s="145"/>
      <c r="NF5" s="129" t="s">
        <v>178</v>
      </c>
      <c r="NG5" s="144"/>
      <c r="NH5" s="145"/>
      <c r="NI5" s="129" t="s">
        <v>303</v>
      </c>
      <c r="NJ5" s="144"/>
      <c r="NK5" s="145"/>
      <c r="NL5" s="129" t="s">
        <v>340</v>
      </c>
      <c r="NM5" s="144"/>
      <c r="NN5" s="145"/>
      <c r="NO5" s="129" t="s">
        <v>117</v>
      </c>
      <c r="NP5" s="144"/>
      <c r="NQ5" s="145"/>
      <c r="NR5" s="129" t="s">
        <v>344</v>
      </c>
      <c r="NS5" s="144"/>
      <c r="NT5" s="145"/>
      <c r="NU5" s="129" t="s">
        <v>345</v>
      </c>
      <c r="NV5" s="144"/>
      <c r="NW5" s="145"/>
      <c r="NX5" s="129" t="s">
        <v>119</v>
      </c>
      <c r="NY5" s="144"/>
      <c r="NZ5" s="145"/>
      <c r="OA5" s="129" t="s">
        <v>284</v>
      </c>
      <c r="OB5" s="144"/>
      <c r="OC5" s="145"/>
      <c r="OD5" s="129" t="s">
        <v>120</v>
      </c>
      <c r="OE5" s="144"/>
      <c r="OF5" s="145"/>
    </row>
    <row r="6" spans="1:402" s="1" customFormat="1" ht="67.5" customHeight="1" thickBot="1" x14ac:dyDescent="0.3">
      <c r="A6" s="153"/>
      <c r="B6" s="151"/>
      <c r="C6" s="155"/>
      <c r="D6" s="133"/>
      <c r="E6" s="133"/>
      <c r="F6" s="134"/>
      <c r="G6" s="132"/>
      <c r="H6" s="133"/>
      <c r="I6" s="134"/>
      <c r="J6" s="132"/>
      <c r="K6" s="133"/>
      <c r="L6" s="134"/>
      <c r="M6" s="146"/>
      <c r="N6" s="147"/>
      <c r="O6" s="148"/>
      <c r="P6" s="146"/>
      <c r="Q6" s="147"/>
      <c r="R6" s="148"/>
      <c r="S6" s="146"/>
      <c r="T6" s="147"/>
      <c r="U6" s="148"/>
      <c r="V6" s="146"/>
      <c r="W6" s="147"/>
      <c r="X6" s="148"/>
      <c r="Y6" s="146"/>
      <c r="Z6" s="147"/>
      <c r="AA6" s="148"/>
      <c r="AB6" s="146"/>
      <c r="AC6" s="147"/>
      <c r="AD6" s="148"/>
      <c r="AE6" s="146"/>
      <c r="AF6" s="147"/>
      <c r="AG6" s="148"/>
      <c r="AH6" s="132"/>
      <c r="AI6" s="133"/>
      <c r="AJ6" s="134"/>
      <c r="AK6" s="132"/>
      <c r="AL6" s="133"/>
      <c r="AM6" s="134"/>
      <c r="AN6" s="132"/>
      <c r="AO6" s="133"/>
      <c r="AP6" s="134"/>
      <c r="AQ6" s="132"/>
      <c r="AR6" s="133"/>
      <c r="AS6" s="134"/>
      <c r="AT6" s="132"/>
      <c r="AU6" s="133"/>
      <c r="AV6" s="134"/>
      <c r="AW6" s="132"/>
      <c r="AX6" s="133"/>
      <c r="AY6" s="134"/>
      <c r="AZ6" s="132"/>
      <c r="BA6" s="133"/>
      <c r="BB6" s="134"/>
      <c r="BC6" s="132"/>
      <c r="BD6" s="133"/>
      <c r="BE6" s="134"/>
      <c r="BF6" s="132"/>
      <c r="BG6" s="133"/>
      <c r="BH6" s="134"/>
      <c r="BI6" s="132"/>
      <c r="BJ6" s="133"/>
      <c r="BK6" s="134"/>
      <c r="BL6" s="132"/>
      <c r="BM6" s="133"/>
      <c r="BN6" s="134"/>
      <c r="BO6" s="132"/>
      <c r="BP6" s="133"/>
      <c r="BQ6" s="134"/>
      <c r="BR6" s="132"/>
      <c r="BS6" s="133"/>
      <c r="BT6" s="134"/>
      <c r="BU6" s="132"/>
      <c r="BV6" s="133"/>
      <c r="BW6" s="134"/>
      <c r="BX6" s="132"/>
      <c r="BY6" s="133"/>
      <c r="BZ6" s="134"/>
      <c r="CA6" s="132"/>
      <c r="CB6" s="133"/>
      <c r="CC6" s="134"/>
      <c r="CD6" s="132"/>
      <c r="CE6" s="133"/>
      <c r="CF6" s="134"/>
      <c r="CG6" s="132"/>
      <c r="CH6" s="133"/>
      <c r="CI6" s="134"/>
      <c r="CJ6" s="132"/>
      <c r="CK6" s="133"/>
      <c r="CL6" s="134"/>
      <c r="CM6" s="132"/>
      <c r="CN6" s="133"/>
      <c r="CO6" s="134"/>
      <c r="CP6" s="132"/>
      <c r="CQ6" s="133"/>
      <c r="CR6" s="134"/>
      <c r="CS6" s="132"/>
      <c r="CT6" s="133"/>
      <c r="CU6" s="134"/>
      <c r="CV6" s="132"/>
      <c r="CW6" s="133"/>
      <c r="CX6" s="134"/>
      <c r="CY6" s="132"/>
      <c r="CZ6" s="133"/>
      <c r="DA6" s="134"/>
      <c r="DB6" s="132"/>
      <c r="DC6" s="133"/>
      <c r="DD6" s="134"/>
      <c r="DE6" s="146"/>
      <c r="DF6" s="147"/>
      <c r="DG6" s="148"/>
      <c r="DH6" s="146"/>
      <c r="DI6" s="147"/>
      <c r="DJ6" s="148"/>
      <c r="DK6" s="146"/>
      <c r="DL6" s="147"/>
      <c r="DM6" s="148"/>
      <c r="DN6" s="146"/>
      <c r="DO6" s="147"/>
      <c r="DP6" s="148"/>
      <c r="DQ6" s="146"/>
      <c r="DR6" s="147"/>
      <c r="DS6" s="148"/>
      <c r="DT6" s="146"/>
      <c r="DU6" s="147"/>
      <c r="DV6" s="148"/>
      <c r="DW6" s="146"/>
      <c r="DX6" s="147"/>
      <c r="DY6" s="148"/>
      <c r="DZ6" s="146"/>
      <c r="EA6" s="147"/>
      <c r="EB6" s="148"/>
      <c r="EC6" s="146"/>
      <c r="ED6" s="147"/>
      <c r="EE6" s="148"/>
      <c r="EF6" s="146"/>
      <c r="EG6" s="147"/>
      <c r="EH6" s="148"/>
      <c r="EI6" s="146"/>
      <c r="EJ6" s="147"/>
      <c r="EK6" s="148"/>
      <c r="EL6" s="146"/>
      <c r="EM6" s="147"/>
      <c r="EN6" s="148"/>
      <c r="EO6" s="146"/>
      <c r="EP6" s="147"/>
      <c r="EQ6" s="148"/>
      <c r="ER6" s="146"/>
      <c r="ES6" s="147"/>
      <c r="ET6" s="148"/>
      <c r="EU6" s="146"/>
      <c r="EV6" s="147"/>
      <c r="EW6" s="148"/>
      <c r="EX6" s="146"/>
      <c r="EY6" s="147"/>
      <c r="EZ6" s="148"/>
      <c r="FA6" s="146"/>
      <c r="FB6" s="147"/>
      <c r="FC6" s="148"/>
      <c r="FD6" s="146"/>
      <c r="FE6" s="147"/>
      <c r="FF6" s="148"/>
      <c r="FG6" s="146"/>
      <c r="FH6" s="147"/>
      <c r="FI6" s="148"/>
      <c r="FJ6" s="146"/>
      <c r="FK6" s="147"/>
      <c r="FL6" s="148"/>
      <c r="FM6" s="146"/>
      <c r="FN6" s="147"/>
      <c r="FO6" s="148"/>
      <c r="FP6" s="146"/>
      <c r="FQ6" s="147"/>
      <c r="FR6" s="148"/>
      <c r="FS6" s="146"/>
      <c r="FT6" s="147"/>
      <c r="FU6" s="148"/>
      <c r="FV6" s="146"/>
      <c r="FW6" s="147"/>
      <c r="FX6" s="148"/>
      <c r="FY6" s="146"/>
      <c r="FZ6" s="147"/>
      <c r="GA6" s="148"/>
      <c r="GB6" s="146"/>
      <c r="GC6" s="147"/>
      <c r="GD6" s="148"/>
      <c r="GE6" s="146"/>
      <c r="GF6" s="147"/>
      <c r="GG6" s="148"/>
      <c r="GH6" s="146"/>
      <c r="GI6" s="147"/>
      <c r="GJ6" s="148"/>
      <c r="GK6" s="146"/>
      <c r="GL6" s="147"/>
      <c r="GM6" s="148"/>
      <c r="GN6" s="146"/>
      <c r="GO6" s="147"/>
      <c r="GP6" s="148"/>
      <c r="GQ6" s="146"/>
      <c r="GR6" s="147"/>
      <c r="GS6" s="148"/>
      <c r="GT6" s="146"/>
      <c r="GU6" s="147"/>
      <c r="GV6" s="148"/>
      <c r="GW6" s="146"/>
      <c r="GX6" s="147"/>
      <c r="GY6" s="148"/>
      <c r="GZ6" s="146"/>
      <c r="HA6" s="147"/>
      <c r="HB6" s="148"/>
      <c r="HC6" s="146"/>
      <c r="HD6" s="147"/>
      <c r="HE6" s="148"/>
      <c r="HF6" s="146"/>
      <c r="HG6" s="147"/>
      <c r="HH6" s="148"/>
      <c r="HI6" s="146"/>
      <c r="HJ6" s="147"/>
      <c r="HK6" s="148"/>
      <c r="HL6" s="146"/>
      <c r="HM6" s="147"/>
      <c r="HN6" s="148"/>
      <c r="HO6" s="146"/>
      <c r="HP6" s="147"/>
      <c r="HQ6" s="148"/>
      <c r="HR6" s="146"/>
      <c r="HS6" s="147"/>
      <c r="HT6" s="148"/>
      <c r="HU6" s="146"/>
      <c r="HV6" s="147"/>
      <c r="HW6" s="148"/>
      <c r="HX6" s="146"/>
      <c r="HY6" s="147"/>
      <c r="HZ6" s="148"/>
      <c r="IA6" s="146"/>
      <c r="IB6" s="147"/>
      <c r="IC6" s="148"/>
      <c r="ID6" s="146"/>
      <c r="IE6" s="147"/>
      <c r="IF6" s="148"/>
      <c r="IG6" s="146"/>
      <c r="IH6" s="147"/>
      <c r="II6" s="148"/>
      <c r="IJ6" s="146"/>
      <c r="IK6" s="147"/>
      <c r="IL6" s="148"/>
      <c r="IM6" s="146"/>
      <c r="IN6" s="147"/>
      <c r="IO6" s="148"/>
      <c r="IP6" s="146"/>
      <c r="IQ6" s="147"/>
      <c r="IR6" s="148"/>
      <c r="IS6" s="146"/>
      <c r="IT6" s="147"/>
      <c r="IU6" s="148"/>
      <c r="IV6" s="146"/>
      <c r="IW6" s="147"/>
      <c r="IX6" s="148"/>
      <c r="IY6" s="146"/>
      <c r="IZ6" s="147"/>
      <c r="JA6" s="148"/>
      <c r="JB6" s="146"/>
      <c r="JC6" s="147"/>
      <c r="JD6" s="148"/>
      <c r="JE6" s="146"/>
      <c r="JF6" s="147"/>
      <c r="JG6" s="148"/>
      <c r="JH6" s="146"/>
      <c r="JI6" s="147"/>
      <c r="JJ6" s="148"/>
      <c r="JK6" s="146"/>
      <c r="JL6" s="147"/>
      <c r="JM6" s="148"/>
      <c r="JN6" s="146"/>
      <c r="JO6" s="147"/>
      <c r="JP6" s="148"/>
      <c r="JQ6" s="146"/>
      <c r="JR6" s="147"/>
      <c r="JS6" s="148"/>
      <c r="JT6" s="146"/>
      <c r="JU6" s="147"/>
      <c r="JV6" s="148"/>
      <c r="JW6" s="146"/>
      <c r="JX6" s="147"/>
      <c r="JY6" s="148"/>
      <c r="JZ6" s="146"/>
      <c r="KA6" s="147"/>
      <c r="KB6" s="148"/>
      <c r="KC6" s="146"/>
      <c r="KD6" s="147"/>
      <c r="KE6" s="148"/>
      <c r="KF6" s="146"/>
      <c r="KG6" s="147"/>
      <c r="KH6" s="148"/>
      <c r="KI6" s="146"/>
      <c r="KJ6" s="147"/>
      <c r="KK6" s="148"/>
      <c r="KL6" s="146"/>
      <c r="KM6" s="147"/>
      <c r="KN6" s="148"/>
      <c r="KO6" s="146"/>
      <c r="KP6" s="147"/>
      <c r="KQ6" s="148"/>
      <c r="KR6" s="146"/>
      <c r="KS6" s="147"/>
      <c r="KT6" s="148"/>
      <c r="KU6" s="146"/>
      <c r="KV6" s="147"/>
      <c r="KW6" s="148"/>
      <c r="KX6" s="146"/>
      <c r="KY6" s="147"/>
      <c r="KZ6" s="148"/>
      <c r="LA6" s="146"/>
      <c r="LB6" s="147"/>
      <c r="LC6" s="148"/>
      <c r="LD6" s="146"/>
      <c r="LE6" s="147"/>
      <c r="LF6" s="148"/>
      <c r="LG6" s="146"/>
      <c r="LH6" s="147"/>
      <c r="LI6" s="148"/>
      <c r="LJ6" s="146"/>
      <c r="LK6" s="147"/>
      <c r="LL6" s="148"/>
      <c r="LM6" s="146"/>
      <c r="LN6" s="147"/>
      <c r="LO6" s="148"/>
      <c r="LP6" s="146"/>
      <c r="LQ6" s="147"/>
      <c r="LR6" s="148"/>
      <c r="LS6" s="146"/>
      <c r="LT6" s="147"/>
      <c r="LU6" s="148"/>
      <c r="LV6" s="146"/>
      <c r="LW6" s="147"/>
      <c r="LX6" s="148"/>
      <c r="LY6" s="146"/>
      <c r="LZ6" s="147"/>
      <c r="MA6" s="148"/>
      <c r="MB6" s="146"/>
      <c r="MC6" s="147"/>
      <c r="MD6" s="148"/>
      <c r="ME6" s="146"/>
      <c r="MF6" s="147"/>
      <c r="MG6" s="148"/>
      <c r="MH6" s="146"/>
      <c r="MI6" s="147"/>
      <c r="MJ6" s="148"/>
      <c r="MK6" s="146"/>
      <c r="ML6" s="147"/>
      <c r="MM6" s="148"/>
      <c r="MN6" s="146"/>
      <c r="MO6" s="147"/>
      <c r="MP6" s="148"/>
      <c r="MQ6" s="146"/>
      <c r="MR6" s="147"/>
      <c r="MS6" s="148"/>
      <c r="MT6" s="146"/>
      <c r="MU6" s="147"/>
      <c r="MV6" s="148"/>
      <c r="MW6" s="146"/>
      <c r="MX6" s="147"/>
      <c r="MY6" s="148"/>
      <c r="MZ6" s="146"/>
      <c r="NA6" s="147"/>
      <c r="NB6" s="148"/>
      <c r="NC6" s="146"/>
      <c r="ND6" s="147"/>
      <c r="NE6" s="148"/>
      <c r="NF6" s="146"/>
      <c r="NG6" s="147"/>
      <c r="NH6" s="148"/>
      <c r="NI6" s="146"/>
      <c r="NJ6" s="147"/>
      <c r="NK6" s="148"/>
      <c r="NL6" s="146"/>
      <c r="NM6" s="147"/>
      <c r="NN6" s="148"/>
      <c r="NO6" s="146"/>
      <c r="NP6" s="147"/>
      <c r="NQ6" s="148"/>
      <c r="NR6" s="146"/>
      <c r="NS6" s="147"/>
      <c r="NT6" s="148"/>
      <c r="NU6" s="146"/>
      <c r="NV6" s="147"/>
      <c r="NW6" s="148"/>
      <c r="NX6" s="146"/>
      <c r="NY6" s="147"/>
      <c r="NZ6" s="148"/>
      <c r="OA6" s="146"/>
      <c r="OB6" s="147"/>
      <c r="OC6" s="148"/>
      <c r="OD6" s="146"/>
      <c r="OE6" s="147"/>
      <c r="OF6" s="148"/>
    </row>
    <row r="7" spans="1:402" s="5" customFormat="1" ht="20.25" customHeight="1" x14ac:dyDescent="0.25">
      <c r="A7" s="153"/>
      <c r="B7" s="151"/>
      <c r="C7" s="155"/>
      <c r="D7" s="157" t="s">
        <v>367</v>
      </c>
      <c r="E7" s="137" t="s">
        <v>368</v>
      </c>
      <c r="F7" s="139" t="s">
        <v>369</v>
      </c>
      <c r="G7" s="135" t="s">
        <v>367</v>
      </c>
      <c r="H7" s="137" t="s">
        <v>368</v>
      </c>
      <c r="I7" s="139" t="s">
        <v>369</v>
      </c>
      <c r="J7" s="135" t="s">
        <v>367</v>
      </c>
      <c r="K7" s="137" t="s">
        <v>368</v>
      </c>
      <c r="L7" s="139" t="s">
        <v>369</v>
      </c>
      <c r="M7" s="135" t="s">
        <v>367</v>
      </c>
      <c r="N7" s="137" t="s">
        <v>368</v>
      </c>
      <c r="O7" s="139" t="s">
        <v>369</v>
      </c>
      <c r="P7" s="135" t="s">
        <v>367</v>
      </c>
      <c r="Q7" s="137" t="s">
        <v>368</v>
      </c>
      <c r="R7" s="139" t="s">
        <v>369</v>
      </c>
      <c r="S7" s="135" t="s">
        <v>367</v>
      </c>
      <c r="T7" s="137" t="s">
        <v>368</v>
      </c>
      <c r="U7" s="139" t="s">
        <v>369</v>
      </c>
      <c r="V7" s="135" t="s">
        <v>367</v>
      </c>
      <c r="W7" s="137" t="s">
        <v>368</v>
      </c>
      <c r="X7" s="139" t="s">
        <v>369</v>
      </c>
      <c r="Y7" s="135" t="s">
        <v>367</v>
      </c>
      <c r="Z7" s="137" t="s">
        <v>368</v>
      </c>
      <c r="AA7" s="139" t="s">
        <v>369</v>
      </c>
      <c r="AB7" s="135" t="s">
        <v>367</v>
      </c>
      <c r="AC7" s="137" t="s">
        <v>368</v>
      </c>
      <c r="AD7" s="139" t="s">
        <v>369</v>
      </c>
      <c r="AE7" s="135" t="s">
        <v>367</v>
      </c>
      <c r="AF7" s="137" t="s">
        <v>368</v>
      </c>
      <c r="AG7" s="139" t="s">
        <v>369</v>
      </c>
      <c r="AH7" s="135" t="s">
        <v>367</v>
      </c>
      <c r="AI7" s="137" t="s">
        <v>368</v>
      </c>
      <c r="AJ7" s="139" t="s">
        <v>369</v>
      </c>
      <c r="AK7" s="135" t="s">
        <v>367</v>
      </c>
      <c r="AL7" s="137" t="s">
        <v>368</v>
      </c>
      <c r="AM7" s="139" t="s">
        <v>369</v>
      </c>
      <c r="AN7" s="135" t="s">
        <v>367</v>
      </c>
      <c r="AO7" s="137" t="s">
        <v>368</v>
      </c>
      <c r="AP7" s="139" t="s">
        <v>369</v>
      </c>
      <c r="AQ7" s="135" t="s">
        <v>367</v>
      </c>
      <c r="AR7" s="137" t="s">
        <v>368</v>
      </c>
      <c r="AS7" s="139" t="s">
        <v>369</v>
      </c>
      <c r="AT7" s="135" t="s">
        <v>367</v>
      </c>
      <c r="AU7" s="137" t="s">
        <v>368</v>
      </c>
      <c r="AV7" s="139" t="s">
        <v>369</v>
      </c>
      <c r="AW7" s="135" t="s">
        <v>367</v>
      </c>
      <c r="AX7" s="137" t="s">
        <v>368</v>
      </c>
      <c r="AY7" s="139" t="s">
        <v>369</v>
      </c>
      <c r="AZ7" s="135" t="s">
        <v>367</v>
      </c>
      <c r="BA7" s="137" t="s">
        <v>368</v>
      </c>
      <c r="BB7" s="139" t="s">
        <v>369</v>
      </c>
      <c r="BC7" s="135" t="s">
        <v>367</v>
      </c>
      <c r="BD7" s="137" t="s">
        <v>368</v>
      </c>
      <c r="BE7" s="139" t="s">
        <v>369</v>
      </c>
      <c r="BF7" s="135" t="s">
        <v>367</v>
      </c>
      <c r="BG7" s="137" t="s">
        <v>368</v>
      </c>
      <c r="BH7" s="139" t="s">
        <v>369</v>
      </c>
      <c r="BI7" s="135" t="s">
        <v>367</v>
      </c>
      <c r="BJ7" s="137" t="s">
        <v>368</v>
      </c>
      <c r="BK7" s="139" t="s">
        <v>369</v>
      </c>
      <c r="BL7" s="135" t="s">
        <v>367</v>
      </c>
      <c r="BM7" s="137" t="s">
        <v>368</v>
      </c>
      <c r="BN7" s="139" t="s">
        <v>369</v>
      </c>
      <c r="BO7" s="135" t="s">
        <v>367</v>
      </c>
      <c r="BP7" s="137" t="s">
        <v>368</v>
      </c>
      <c r="BQ7" s="139" t="s">
        <v>369</v>
      </c>
      <c r="BR7" s="135" t="s">
        <v>367</v>
      </c>
      <c r="BS7" s="137" t="s">
        <v>368</v>
      </c>
      <c r="BT7" s="139" t="s">
        <v>369</v>
      </c>
      <c r="BU7" s="135" t="s">
        <v>367</v>
      </c>
      <c r="BV7" s="137" t="s">
        <v>368</v>
      </c>
      <c r="BW7" s="139" t="s">
        <v>369</v>
      </c>
      <c r="BX7" s="135" t="s">
        <v>367</v>
      </c>
      <c r="BY7" s="137" t="s">
        <v>368</v>
      </c>
      <c r="BZ7" s="139" t="s">
        <v>369</v>
      </c>
      <c r="CA7" s="135" t="s">
        <v>367</v>
      </c>
      <c r="CB7" s="137" t="s">
        <v>368</v>
      </c>
      <c r="CC7" s="139" t="s">
        <v>369</v>
      </c>
      <c r="CD7" s="135" t="s">
        <v>367</v>
      </c>
      <c r="CE7" s="137" t="s">
        <v>368</v>
      </c>
      <c r="CF7" s="139" t="s">
        <v>369</v>
      </c>
      <c r="CG7" s="135" t="s">
        <v>367</v>
      </c>
      <c r="CH7" s="137" t="s">
        <v>368</v>
      </c>
      <c r="CI7" s="139" t="s">
        <v>369</v>
      </c>
      <c r="CJ7" s="135" t="s">
        <v>367</v>
      </c>
      <c r="CK7" s="137" t="s">
        <v>368</v>
      </c>
      <c r="CL7" s="139" t="s">
        <v>369</v>
      </c>
      <c r="CM7" s="135" t="s">
        <v>367</v>
      </c>
      <c r="CN7" s="137" t="s">
        <v>368</v>
      </c>
      <c r="CO7" s="139" t="s">
        <v>369</v>
      </c>
      <c r="CP7" s="135" t="s">
        <v>367</v>
      </c>
      <c r="CQ7" s="137" t="s">
        <v>368</v>
      </c>
      <c r="CR7" s="139" t="s">
        <v>369</v>
      </c>
      <c r="CS7" s="135" t="s">
        <v>367</v>
      </c>
      <c r="CT7" s="137" t="s">
        <v>368</v>
      </c>
      <c r="CU7" s="139" t="s">
        <v>369</v>
      </c>
      <c r="CV7" s="135" t="s">
        <v>367</v>
      </c>
      <c r="CW7" s="137" t="s">
        <v>368</v>
      </c>
      <c r="CX7" s="139" t="s">
        <v>369</v>
      </c>
      <c r="CY7" s="135" t="s">
        <v>367</v>
      </c>
      <c r="CZ7" s="137" t="s">
        <v>368</v>
      </c>
      <c r="DA7" s="139" t="s">
        <v>369</v>
      </c>
      <c r="DB7" s="135" t="s">
        <v>367</v>
      </c>
      <c r="DC7" s="137" t="s">
        <v>368</v>
      </c>
      <c r="DD7" s="139" t="s">
        <v>369</v>
      </c>
      <c r="DE7" s="135" t="s">
        <v>367</v>
      </c>
      <c r="DF7" s="137" t="s">
        <v>368</v>
      </c>
      <c r="DG7" s="139" t="s">
        <v>369</v>
      </c>
      <c r="DH7" s="135" t="s">
        <v>367</v>
      </c>
      <c r="DI7" s="137" t="s">
        <v>368</v>
      </c>
      <c r="DJ7" s="139" t="s">
        <v>369</v>
      </c>
      <c r="DK7" s="135" t="s">
        <v>367</v>
      </c>
      <c r="DL7" s="137" t="s">
        <v>368</v>
      </c>
      <c r="DM7" s="139" t="s">
        <v>369</v>
      </c>
      <c r="DN7" s="135" t="s">
        <v>367</v>
      </c>
      <c r="DO7" s="137" t="s">
        <v>368</v>
      </c>
      <c r="DP7" s="139" t="s">
        <v>369</v>
      </c>
      <c r="DQ7" s="135" t="s">
        <v>367</v>
      </c>
      <c r="DR7" s="137" t="s">
        <v>368</v>
      </c>
      <c r="DS7" s="139" t="s">
        <v>369</v>
      </c>
      <c r="DT7" s="135" t="s">
        <v>367</v>
      </c>
      <c r="DU7" s="137" t="s">
        <v>368</v>
      </c>
      <c r="DV7" s="139" t="s">
        <v>369</v>
      </c>
      <c r="DW7" s="135" t="s">
        <v>367</v>
      </c>
      <c r="DX7" s="137" t="s">
        <v>368</v>
      </c>
      <c r="DY7" s="139" t="s">
        <v>369</v>
      </c>
      <c r="DZ7" s="135" t="s">
        <v>367</v>
      </c>
      <c r="EA7" s="137" t="s">
        <v>368</v>
      </c>
      <c r="EB7" s="139" t="s">
        <v>369</v>
      </c>
      <c r="EC7" s="135" t="s">
        <v>367</v>
      </c>
      <c r="ED7" s="137" t="s">
        <v>368</v>
      </c>
      <c r="EE7" s="139" t="s">
        <v>369</v>
      </c>
      <c r="EF7" s="135" t="s">
        <v>367</v>
      </c>
      <c r="EG7" s="137" t="s">
        <v>368</v>
      </c>
      <c r="EH7" s="139" t="s">
        <v>369</v>
      </c>
      <c r="EI7" s="135" t="s">
        <v>367</v>
      </c>
      <c r="EJ7" s="137" t="s">
        <v>368</v>
      </c>
      <c r="EK7" s="139" t="s">
        <v>369</v>
      </c>
      <c r="EL7" s="135" t="s">
        <v>367</v>
      </c>
      <c r="EM7" s="137" t="s">
        <v>368</v>
      </c>
      <c r="EN7" s="139" t="s">
        <v>369</v>
      </c>
      <c r="EO7" s="135" t="s">
        <v>367</v>
      </c>
      <c r="EP7" s="137" t="s">
        <v>368</v>
      </c>
      <c r="EQ7" s="139" t="s">
        <v>369</v>
      </c>
      <c r="ER7" s="135" t="s">
        <v>367</v>
      </c>
      <c r="ES7" s="137" t="s">
        <v>368</v>
      </c>
      <c r="ET7" s="139" t="s">
        <v>369</v>
      </c>
      <c r="EU7" s="135" t="s">
        <v>367</v>
      </c>
      <c r="EV7" s="137" t="s">
        <v>368</v>
      </c>
      <c r="EW7" s="139" t="s">
        <v>369</v>
      </c>
      <c r="EX7" s="135" t="s">
        <v>367</v>
      </c>
      <c r="EY7" s="137" t="s">
        <v>368</v>
      </c>
      <c r="EZ7" s="139" t="s">
        <v>369</v>
      </c>
      <c r="FA7" s="135" t="s">
        <v>367</v>
      </c>
      <c r="FB7" s="137" t="s">
        <v>368</v>
      </c>
      <c r="FC7" s="139" t="s">
        <v>369</v>
      </c>
      <c r="FD7" s="135" t="s">
        <v>367</v>
      </c>
      <c r="FE7" s="137" t="s">
        <v>368</v>
      </c>
      <c r="FF7" s="139" t="s">
        <v>369</v>
      </c>
      <c r="FG7" s="135" t="s">
        <v>367</v>
      </c>
      <c r="FH7" s="137" t="s">
        <v>368</v>
      </c>
      <c r="FI7" s="139" t="s">
        <v>369</v>
      </c>
      <c r="FJ7" s="135" t="s">
        <v>367</v>
      </c>
      <c r="FK7" s="137" t="s">
        <v>368</v>
      </c>
      <c r="FL7" s="139" t="s">
        <v>369</v>
      </c>
      <c r="FM7" s="135" t="s">
        <v>367</v>
      </c>
      <c r="FN7" s="137" t="s">
        <v>368</v>
      </c>
      <c r="FO7" s="139" t="s">
        <v>369</v>
      </c>
      <c r="FP7" s="135" t="s">
        <v>367</v>
      </c>
      <c r="FQ7" s="137" t="s">
        <v>368</v>
      </c>
      <c r="FR7" s="139" t="s">
        <v>369</v>
      </c>
      <c r="FS7" s="135" t="s">
        <v>367</v>
      </c>
      <c r="FT7" s="137" t="s">
        <v>368</v>
      </c>
      <c r="FU7" s="139" t="s">
        <v>369</v>
      </c>
      <c r="FV7" s="135" t="s">
        <v>367</v>
      </c>
      <c r="FW7" s="137" t="s">
        <v>368</v>
      </c>
      <c r="FX7" s="139" t="s">
        <v>369</v>
      </c>
      <c r="FY7" s="135" t="s">
        <v>367</v>
      </c>
      <c r="FZ7" s="137" t="s">
        <v>368</v>
      </c>
      <c r="GA7" s="139" t="s">
        <v>369</v>
      </c>
      <c r="GB7" s="135" t="s">
        <v>367</v>
      </c>
      <c r="GC7" s="137" t="s">
        <v>368</v>
      </c>
      <c r="GD7" s="139" t="s">
        <v>369</v>
      </c>
      <c r="GE7" s="135" t="s">
        <v>367</v>
      </c>
      <c r="GF7" s="137" t="s">
        <v>368</v>
      </c>
      <c r="GG7" s="139" t="s">
        <v>369</v>
      </c>
      <c r="GH7" s="135" t="s">
        <v>367</v>
      </c>
      <c r="GI7" s="137" t="s">
        <v>368</v>
      </c>
      <c r="GJ7" s="139" t="s">
        <v>369</v>
      </c>
      <c r="GK7" s="135" t="s">
        <v>367</v>
      </c>
      <c r="GL7" s="137" t="s">
        <v>368</v>
      </c>
      <c r="GM7" s="139" t="s">
        <v>369</v>
      </c>
      <c r="GN7" s="135" t="s">
        <v>367</v>
      </c>
      <c r="GO7" s="137" t="s">
        <v>368</v>
      </c>
      <c r="GP7" s="139" t="s">
        <v>369</v>
      </c>
      <c r="GQ7" s="135" t="s">
        <v>367</v>
      </c>
      <c r="GR7" s="137" t="s">
        <v>368</v>
      </c>
      <c r="GS7" s="139" t="s">
        <v>369</v>
      </c>
      <c r="GT7" s="135" t="s">
        <v>367</v>
      </c>
      <c r="GU7" s="137" t="s">
        <v>368</v>
      </c>
      <c r="GV7" s="139" t="s">
        <v>369</v>
      </c>
      <c r="GW7" s="135" t="s">
        <v>367</v>
      </c>
      <c r="GX7" s="137" t="s">
        <v>368</v>
      </c>
      <c r="GY7" s="139" t="s">
        <v>369</v>
      </c>
      <c r="GZ7" s="135" t="s">
        <v>367</v>
      </c>
      <c r="HA7" s="137" t="s">
        <v>368</v>
      </c>
      <c r="HB7" s="139" t="s">
        <v>369</v>
      </c>
      <c r="HC7" s="135" t="s">
        <v>367</v>
      </c>
      <c r="HD7" s="137" t="s">
        <v>368</v>
      </c>
      <c r="HE7" s="139" t="s">
        <v>369</v>
      </c>
      <c r="HF7" s="135" t="s">
        <v>367</v>
      </c>
      <c r="HG7" s="137" t="s">
        <v>368</v>
      </c>
      <c r="HH7" s="139" t="s">
        <v>369</v>
      </c>
      <c r="HI7" s="135" t="s">
        <v>367</v>
      </c>
      <c r="HJ7" s="137" t="s">
        <v>368</v>
      </c>
      <c r="HK7" s="139" t="s">
        <v>369</v>
      </c>
      <c r="HL7" s="135" t="s">
        <v>367</v>
      </c>
      <c r="HM7" s="137" t="s">
        <v>368</v>
      </c>
      <c r="HN7" s="139" t="s">
        <v>369</v>
      </c>
      <c r="HO7" s="135" t="s">
        <v>367</v>
      </c>
      <c r="HP7" s="137" t="s">
        <v>368</v>
      </c>
      <c r="HQ7" s="139" t="s">
        <v>369</v>
      </c>
      <c r="HR7" s="135" t="s">
        <v>370</v>
      </c>
      <c r="HS7" s="137" t="s">
        <v>368</v>
      </c>
      <c r="HT7" s="139" t="s">
        <v>369</v>
      </c>
      <c r="HU7" s="135" t="s">
        <v>367</v>
      </c>
      <c r="HV7" s="137" t="s">
        <v>368</v>
      </c>
      <c r="HW7" s="139" t="s">
        <v>369</v>
      </c>
      <c r="HX7" s="135" t="s">
        <v>367</v>
      </c>
      <c r="HY7" s="137" t="s">
        <v>368</v>
      </c>
      <c r="HZ7" s="139" t="s">
        <v>369</v>
      </c>
      <c r="IA7" s="135" t="s">
        <v>367</v>
      </c>
      <c r="IB7" s="137" t="s">
        <v>368</v>
      </c>
      <c r="IC7" s="139" t="s">
        <v>369</v>
      </c>
      <c r="ID7" s="135" t="s">
        <v>367</v>
      </c>
      <c r="IE7" s="137" t="s">
        <v>368</v>
      </c>
      <c r="IF7" s="139" t="s">
        <v>369</v>
      </c>
      <c r="IG7" s="135" t="s">
        <v>367</v>
      </c>
      <c r="IH7" s="137" t="s">
        <v>368</v>
      </c>
      <c r="II7" s="139" t="s">
        <v>369</v>
      </c>
      <c r="IJ7" s="135" t="s">
        <v>367</v>
      </c>
      <c r="IK7" s="137" t="s">
        <v>368</v>
      </c>
      <c r="IL7" s="139" t="s">
        <v>369</v>
      </c>
      <c r="IM7" s="135" t="s">
        <v>367</v>
      </c>
      <c r="IN7" s="137" t="s">
        <v>368</v>
      </c>
      <c r="IO7" s="139" t="s">
        <v>369</v>
      </c>
      <c r="IP7" s="135" t="s">
        <v>367</v>
      </c>
      <c r="IQ7" s="137" t="s">
        <v>368</v>
      </c>
      <c r="IR7" s="139" t="s">
        <v>369</v>
      </c>
      <c r="IS7" s="135" t="s">
        <v>367</v>
      </c>
      <c r="IT7" s="137" t="s">
        <v>368</v>
      </c>
      <c r="IU7" s="139" t="s">
        <v>369</v>
      </c>
      <c r="IV7" s="135" t="s">
        <v>367</v>
      </c>
      <c r="IW7" s="137" t="s">
        <v>368</v>
      </c>
      <c r="IX7" s="139" t="s">
        <v>369</v>
      </c>
      <c r="IY7" s="135" t="s">
        <v>367</v>
      </c>
      <c r="IZ7" s="137" t="s">
        <v>368</v>
      </c>
      <c r="JA7" s="139" t="s">
        <v>369</v>
      </c>
      <c r="JB7" s="135" t="s">
        <v>367</v>
      </c>
      <c r="JC7" s="137" t="s">
        <v>368</v>
      </c>
      <c r="JD7" s="139" t="s">
        <v>369</v>
      </c>
      <c r="JE7" s="135" t="s">
        <v>367</v>
      </c>
      <c r="JF7" s="137" t="s">
        <v>368</v>
      </c>
      <c r="JG7" s="139" t="s">
        <v>369</v>
      </c>
      <c r="JH7" s="135" t="s">
        <v>367</v>
      </c>
      <c r="JI7" s="137" t="s">
        <v>368</v>
      </c>
      <c r="JJ7" s="139" t="s">
        <v>369</v>
      </c>
      <c r="JK7" s="135" t="s">
        <v>367</v>
      </c>
      <c r="JL7" s="137" t="s">
        <v>368</v>
      </c>
      <c r="JM7" s="139" t="s">
        <v>369</v>
      </c>
      <c r="JN7" s="135" t="s">
        <v>367</v>
      </c>
      <c r="JO7" s="137" t="s">
        <v>368</v>
      </c>
      <c r="JP7" s="139" t="s">
        <v>369</v>
      </c>
      <c r="JQ7" s="135" t="s">
        <v>367</v>
      </c>
      <c r="JR7" s="137" t="s">
        <v>368</v>
      </c>
      <c r="JS7" s="139" t="s">
        <v>369</v>
      </c>
      <c r="JT7" s="135" t="s">
        <v>367</v>
      </c>
      <c r="JU7" s="137" t="s">
        <v>368</v>
      </c>
      <c r="JV7" s="139" t="s">
        <v>369</v>
      </c>
      <c r="JW7" s="135" t="s">
        <v>367</v>
      </c>
      <c r="JX7" s="137" t="s">
        <v>368</v>
      </c>
      <c r="JY7" s="139" t="s">
        <v>369</v>
      </c>
      <c r="JZ7" s="135" t="s">
        <v>367</v>
      </c>
      <c r="KA7" s="137" t="s">
        <v>368</v>
      </c>
      <c r="KB7" s="139" t="s">
        <v>369</v>
      </c>
      <c r="KC7" s="135" t="s">
        <v>367</v>
      </c>
      <c r="KD7" s="137" t="s">
        <v>368</v>
      </c>
      <c r="KE7" s="139" t="s">
        <v>369</v>
      </c>
      <c r="KF7" s="135" t="s">
        <v>367</v>
      </c>
      <c r="KG7" s="137" t="s">
        <v>368</v>
      </c>
      <c r="KH7" s="139" t="s">
        <v>369</v>
      </c>
      <c r="KI7" s="135" t="s">
        <v>367</v>
      </c>
      <c r="KJ7" s="137" t="s">
        <v>368</v>
      </c>
      <c r="KK7" s="139" t="s">
        <v>369</v>
      </c>
      <c r="KL7" s="135" t="s">
        <v>367</v>
      </c>
      <c r="KM7" s="137" t="s">
        <v>368</v>
      </c>
      <c r="KN7" s="139" t="s">
        <v>369</v>
      </c>
      <c r="KO7" s="135" t="s">
        <v>367</v>
      </c>
      <c r="KP7" s="137" t="s">
        <v>368</v>
      </c>
      <c r="KQ7" s="139" t="s">
        <v>369</v>
      </c>
      <c r="KR7" s="135" t="s">
        <v>367</v>
      </c>
      <c r="KS7" s="137" t="s">
        <v>368</v>
      </c>
      <c r="KT7" s="139" t="s">
        <v>369</v>
      </c>
      <c r="KU7" s="135" t="s">
        <v>367</v>
      </c>
      <c r="KV7" s="137" t="s">
        <v>368</v>
      </c>
      <c r="KW7" s="139" t="s">
        <v>369</v>
      </c>
      <c r="KX7" s="135" t="s">
        <v>367</v>
      </c>
      <c r="KY7" s="137" t="s">
        <v>368</v>
      </c>
      <c r="KZ7" s="139" t="s">
        <v>369</v>
      </c>
      <c r="LA7" s="135" t="s">
        <v>367</v>
      </c>
      <c r="LB7" s="137" t="s">
        <v>368</v>
      </c>
      <c r="LC7" s="139" t="s">
        <v>369</v>
      </c>
      <c r="LD7" s="135" t="s">
        <v>367</v>
      </c>
      <c r="LE7" s="137" t="s">
        <v>368</v>
      </c>
      <c r="LF7" s="139" t="s">
        <v>369</v>
      </c>
      <c r="LG7" s="135" t="s">
        <v>367</v>
      </c>
      <c r="LH7" s="137" t="s">
        <v>368</v>
      </c>
      <c r="LI7" s="139" t="s">
        <v>369</v>
      </c>
      <c r="LJ7" s="135" t="s">
        <v>367</v>
      </c>
      <c r="LK7" s="137" t="s">
        <v>368</v>
      </c>
      <c r="LL7" s="139" t="s">
        <v>369</v>
      </c>
      <c r="LM7" s="135" t="s">
        <v>367</v>
      </c>
      <c r="LN7" s="137" t="s">
        <v>368</v>
      </c>
      <c r="LO7" s="139" t="s">
        <v>369</v>
      </c>
      <c r="LP7" s="135" t="s">
        <v>367</v>
      </c>
      <c r="LQ7" s="137" t="s">
        <v>368</v>
      </c>
      <c r="LR7" s="139" t="s">
        <v>369</v>
      </c>
      <c r="LS7" s="135" t="s">
        <v>367</v>
      </c>
      <c r="LT7" s="137" t="s">
        <v>368</v>
      </c>
      <c r="LU7" s="139" t="s">
        <v>369</v>
      </c>
      <c r="LV7" s="135" t="s">
        <v>367</v>
      </c>
      <c r="LW7" s="137" t="s">
        <v>368</v>
      </c>
      <c r="LX7" s="139" t="s">
        <v>369</v>
      </c>
      <c r="LY7" s="135" t="s">
        <v>367</v>
      </c>
      <c r="LZ7" s="137" t="s">
        <v>368</v>
      </c>
      <c r="MA7" s="139" t="s">
        <v>369</v>
      </c>
      <c r="MB7" s="135" t="s">
        <v>367</v>
      </c>
      <c r="MC7" s="137" t="s">
        <v>368</v>
      </c>
      <c r="MD7" s="139" t="s">
        <v>369</v>
      </c>
      <c r="ME7" s="135" t="s">
        <v>367</v>
      </c>
      <c r="MF7" s="137" t="s">
        <v>368</v>
      </c>
      <c r="MG7" s="139" t="s">
        <v>369</v>
      </c>
      <c r="MH7" s="135" t="s">
        <v>367</v>
      </c>
      <c r="MI7" s="137" t="s">
        <v>368</v>
      </c>
      <c r="MJ7" s="139" t="s">
        <v>369</v>
      </c>
      <c r="MK7" s="135" t="s">
        <v>367</v>
      </c>
      <c r="ML7" s="137" t="s">
        <v>368</v>
      </c>
      <c r="MM7" s="139" t="s">
        <v>369</v>
      </c>
      <c r="MN7" s="135" t="s">
        <v>367</v>
      </c>
      <c r="MO7" s="137" t="s">
        <v>368</v>
      </c>
      <c r="MP7" s="139" t="s">
        <v>369</v>
      </c>
      <c r="MQ7" s="135" t="s">
        <v>367</v>
      </c>
      <c r="MR7" s="137" t="s">
        <v>368</v>
      </c>
      <c r="MS7" s="139" t="s">
        <v>369</v>
      </c>
      <c r="MT7" s="135" t="s">
        <v>367</v>
      </c>
      <c r="MU7" s="137" t="s">
        <v>368</v>
      </c>
      <c r="MV7" s="139" t="s">
        <v>369</v>
      </c>
      <c r="MW7" s="135" t="s">
        <v>367</v>
      </c>
      <c r="MX7" s="137" t="s">
        <v>368</v>
      </c>
      <c r="MY7" s="139" t="s">
        <v>369</v>
      </c>
      <c r="MZ7" s="135" t="s">
        <v>367</v>
      </c>
      <c r="NA7" s="137" t="s">
        <v>368</v>
      </c>
      <c r="NB7" s="139" t="s">
        <v>369</v>
      </c>
      <c r="NC7" s="135" t="s">
        <v>367</v>
      </c>
      <c r="ND7" s="137" t="s">
        <v>368</v>
      </c>
      <c r="NE7" s="139" t="s">
        <v>369</v>
      </c>
      <c r="NF7" s="135" t="s">
        <v>367</v>
      </c>
      <c r="NG7" s="137" t="s">
        <v>368</v>
      </c>
      <c r="NH7" s="139" t="s">
        <v>369</v>
      </c>
      <c r="NI7" s="135" t="s">
        <v>367</v>
      </c>
      <c r="NJ7" s="137" t="s">
        <v>368</v>
      </c>
      <c r="NK7" s="139" t="s">
        <v>369</v>
      </c>
      <c r="NL7" s="135" t="s">
        <v>367</v>
      </c>
      <c r="NM7" s="137" t="s">
        <v>368</v>
      </c>
      <c r="NN7" s="139" t="s">
        <v>369</v>
      </c>
      <c r="NO7" s="135" t="s">
        <v>367</v>
      </c>
      <c r="NP7" s="137" t="s">
        <v>368</v>
      </c>
      <c r="NQ7" s="139" t="s">
        <v>369</v>
      </c>
      <c r="NR7" s="135" t="s">
        <v>367</v>
      </c>
      <c r="NS7" s="137" t="s">
        <v>368</v>
      </c>
      <c r="NT7" s="139" t="s">
        <v>369</v>
      </c>
      <c r="NU7" s="135" t="s">
        <v>367</v>
      </c>
      <c r="NV7" s="137" t="s">
        <v>368</v>
      </c>
      <c r="NW7" s="139" t="s">
        <v>369</v>
      </c>
      <c r="NX7" s="135" t="s">
        <v>367</v>
      </c>
      <c r="NY7" s="137" t="s">
        <v>368</v>
      </c>
      <c r="NZ7" s="139" t="s">
        <v>369</v>
      </c>
      <c r="OA7" s="135" t="s">
        <v>367</v>
      </c>
      <c r="OB7" s="137" t="s">
        <v>368</v>
      </c>
      <c r="OC7" s="139" t="s">
        <v>369</v>
      </c>
      <c r="OD7" s="135" t="s">
        <v>367</v>
      </c>
      <c r="OE7" s="137" t="s">
        <v>368</v>
      </c>
      <c r="OF7" s="139" t="s">
        <v>369</v>
      </c>
      <c r="OG7" s="135"/>
      <c r="OH7" s="137"/>
      <c r="OI7" s="139"/>
      <c r="OJ7" s="135"/>
      <c r="OK7" s="137"/>
      <c r="OL7" s="139"/>
    </row>
    <row r="8" spans="1:402" s="6" customFormat="1" ht="42.75" customHeight="1" thickBot="1" x14ac:dyDescent="0.3">
      <c r="A8" s="132"/>
      <c r="B8" s="152"/>
      <c r="C8" s="156"/>
      <c r="D8" s="158"/>
      <c r="E8" s="138"/>
      <c r="F8" s="140"/>
      <c r="G8" s="136"/>
      <c r="H8" s="138"/>
      <c r="I8" s="140"/>
      <c r="J8" s="136"/>
      <c r="K8" s="138"/>
      <c r="L8" s="140"/>
      <c r="M8" s="136"/>
      <c r="N8" s="138"/>
      <c r="O8" s="140"/>
      <c r="P8" s="136"/>
      <c r="Q8" s="138"/>
      <c r="R8" s="140"/>
      <c r="S8" s="136"/>
      <c r="T8" s="138"/>
      <c r="U8" s="140"/>
      <c r="V8" s="136"/>
      <c r="W8" s="138"/>
      <c r="X8" s="140"/>
      <c r="Y8" s="136"/>
      <c r="Z8" s="138"/>
      <c r="AA8" s="140"/>
      <c r="AB8" s="136"/>
      <c r="AC8" s="138"/>
      <c r="AD8" s="140"/>
      <c r="AE8" s="136"/>
      <c r="AF8" s="138"/>
      <c r="AG8" s="140"/>
      <c r="AH8" s="136"/>
      <c r="AI8" s="138"/>
      <c r="AJ8" s="140"/>
      <c r="AK8" s="136"/>
      <c r="AL8" s="138"/>
      <c r="AM8" s="140"/>
      <c r="AN8" s="136"/>
      <c r="AO8" s="138"/>
      <c r="AP8" s="140"/>
      <c r="AQ8" s="136"/>
      <c r="AR8" s="138"/>
      <c r="AS8" s="140"/>
      <c r="AT8" s="136"/>
      <c r="AU8" s="138"/>
      <c r="AV8" s="140"/>
      <c r="AW8" s="136"/>
      <c r="AX8" s="138"/>
      <c r="AY8" s="140"/>
      <c r="AZ8" s="136"/>
      <c r="BA8" s="138"/>
      <c r="BB8" s="140"/>
      <c r="BC8" s="136"/>
      <c r="BD8" s="138"/>
      <c r="BE8" s="140"/>
      <c r="BF8" s="136"/>
      <c r="BG8" s="138"/>
      <c r="BH8" s="140"/>
      <c r="BI8" s="136"/>
      <c r="BJ8" s="138"/>
      <c r="BK8" s="140"/>
      <c r="BL8" s="136"/>
      <c r="BM8" s="138"/>
      <c r="BN8" s="140"/>
      <c r="BO8" s="136"/>
      <c r="BP8" s="138"/>
      <c r="BQ8" s="140"/>
      <c r="BR8" s="136"/>
      <c r="BS8" s="138"/>
      <c r="BT8" s="140"/>
      <c r="BU8" s="136"/>
      <c r="BV8" s="138"/>
      <c r="BW8" s="140"/>
      <c r="BX8" s="136"/>
      <c r="BY8" s="138"/>
      <c r="BZ8" s="140"/>
      <c r="CA8" s="136"/>
      <c r="CB8" s="138"/>
      <c r="CC8" s="140"/>
      <c r="CD8" s="136"/>
      <c r="CE8" s="138"/>
      <c r="CF8" s="140"/>
      <c r="CG8" s="136"/>
      <c r="CH8" s="138"/>
      <c r="CI8" s="140"/>
      <c r="CJ8" s="136"/>
      <c r="CK8" s="138"/>
      <c r="CL8" s="140"/>
      <c r="CM8" s="136"/>
      <c r="CN8" s="138"/>
      <c r="CO8" s="140"/>
      <c r="CP8" s="136"/>
      <c r="CQ8" s="138"/>
      <c r="CR8" s="140"/>
      <c r="CS8" s="136"/>
      <c r="CT8" s="138"/>
      <c r="CU8" s="140"/>
      <c r="CV8" s="136"/>
      <c r="CW8" s="138"/>
      <c r="CX8" s="140"/>
      <c r="CY8" s="136"/>
      <c r="CZ8" s="138"/>
      <c r="DA8" s="140"/>
      <c r="DB8" s="136"/>
      <c r="DC8" s="138"/>
      <c r="DD8" s="140"/>
      <c r="DE8" s="136"/>
      <c r="DF8" s="138"/>
      <c r="DG8" s="140"/>
      <c r="DH8" s="136"/>
      <c r="DI8" s="138"/>
      <c r="DJ8" s="140"/>
      <c r="DK8" s="136"/>
      <c r="DL8" s="138"/>
      <c r="DM8" s="140"/>
      <c r="DN8" s="136"/>
      <c r="DO8" s="138"/>
      <c r="DP8" s="140"/>
      <c r="DQ8" s="136"/>
      <c r="DR8" s="138"/>
      <c r="DS8" s="140"/>
      <c r="DT8" s="136"/>
      <c r="DU8" s="138"/>
      <c r="DV8" s="140"/>
      <c r="DW8" s="136"/>
      <c r="DX8" s="138"/>
      <c r="DY8" s="140"/>
      <c r="DZ8" s="136"/>
      <c r="EA8" s="138"/>
      <c r="EB8" s="140"/>
      <c r="EC8" s="136"/>
      <c r="ED8" s="138"/>
      <c r="EE8" s="140"/>
      <c r="EF8" s="136"/>
      <c r="EG8" s="138"/>
      <c r="EH8" s="140"/>
      <c r="EI8" s="136"/>
      <c r="EJ8" s="138"/>
      <c r="EK8" s="140"/>
      <c r="EL8" s="136"/>
      <c r="EM8" s="138"/>
      <c r="EN8" s="140"/>
      <c r="EO8" s="136"/>
      <c r="EP8" s="138"/>
      <c r="EQ8" s="140"/>
      <c r="ER8" s="136"/>
      <c r="ES8" s="138"/>
      <c r="ET8" s="140"/>
      <c r="EU8" s="136"/>
      <c r="EV8" s="138"/>
      <c r="EW8" s="140"/>
      <c r="EX8" s="136"/>
      <c r="EY8" s="138"/>
      <c r="EZ8" s="140"/>
      <c r="FA8" s="136"/>
      <c r="FB8" s="138"/>
      <c r="FC8" s="140"/>
      <c r="FD8" s="136"/>
      <c r="FE8" s="138"/>
      <c r="FF8" s="140"/>
      <c r="FG8" s="136"/>
      <c r="FH8" s="138"/>
      <c r="FI8" s="140"/>
      <c r="FJ8" s="136"/>
      <c r="FK8" s="138"/>
      <c r="FL8" s="140"/>
      <c r="FM8" s="136"/>
      <c r="FN8" s="138"/>
      <c r="FO8" s="140"/>
      <c r="FP8" s="136"/>
      <c r="FQ8" s="138"/>
      <c r="FR8" s="140"/>
      <c r="FS8" s="136"/>
      <c r="FT8" s="138"/>
      <c r="FU8" s="140"/>
      <c r="FV8" s="136"/>
      <c r="FW8" s="138"/>
      <c r="FX8" s="140"/>
      <c r="FY8" s="136"/>
      <c r="FZ8" s="138"/>
      <c r="GA8" s="140"/>
      <c r="GB8" s="136"/>
      <c r="GC8" s="138"/>
      <c r="GD8" s="140"/>
      <c r="GE8" s="136"/>
      <c r="GF8" s="138"/>
      <c r="GG8" s="140"/>
      <c r="GH8" s="136"/>
      <c r="GI8" s="138"/>
      <c r="GJ8" s="140"/>
      <c r="GK8" s="136"/>
      <c r="GL8" s="138"/>
      <c r="GM8" s="140"/>
      <c r="GN8" s="136"/>
      <c r="GO8" s="138"/>
      <c r="GP8" s="140"/>
      <c r="GQ8" s="136"/>
      <c r="GR8" s="138"/>
      <c r="GS8" s="140"/>
      <c r="GT8" s="136"/>
      <c r="GU8" s="138"/>
      <c r="GV8" s="140"/>
      <c r="GW8" s="136"/>
      <c r="GX8" s="138"/>
      <c r="GY8" s="140"/>
      <c r="GZ8" s="136"/>
      <c r="HA8" s="138"/>
      <c r="HB8" s="140"/>
      <c r="HC8" s="136"/>
      <c r="HD8" s="138"/>
      <c r="HE8" s="140"/>
      <c r="HF8" s="136"/>
      <c r="HG8" s="138"/>
      <c r="HH8" s="140"/>
      <c r="HI8" s="136"/>
      <c r="HJ8" s="138"/>
      <c r="HK8" s="140"/>
      <c r="HL8" s="136"/>
      <c r="HM8" s="138"/>
      <c r="HN8" s="140"/>
      <c r="HO8" s="136"/>
      <c r="HP8" s="138"/>
      <c r="HQ8" s="140"/>
      <c r="HR8" s="136"/>
      <c r="HS8" s="138"/>
      <c r="HT8" s="140"/>
      <c r="HU8" s="136"/>
      <c r="HV8" s="138"/>
      <c r="HW8" s="140"/>
      <c r="HX8" s="136"/>
      <c r="HY8" s="138"/>
      <c r="HZ8" s="140"/>
      <c r="IA8" s="136"/>
      <c r="IB8" s="138"/>
      <c r="IC8" s="140"/>
      <c r="ID8" s="136"/>
      <c r="IE8" s="138"/>
      <c r="IF8" s="140"/>
      <c r="IG8" s="136"/>
      <c r="IH8" s="138"/>
      <c r="II8" s="140"/>
      <c r="IJ8" s="136"/>
      <c r="IK8" s="138"/>
      <c r="IL8" s="140"/>
      <c r="IM8" s="136"/>
      <c r="IN8" s="138"/>
      <c r="IO8" s="140"/>
      <c r="IP8" s="136"/>
      <c r="IQ8" s="138"/>
      <c r="IR8" s="140"/>
      <c r="IS8" s="136"/>
      <c r="IT8" s="138"/>
      <c r="IU8" s="140"/>
      <c r="IV8" s="136"/>
      <c r="IW8" s="138"/>
      <c r="IX8" s="140"/>
      <c r="IY8" s="136"/>
      <c r="IZ8" s="138"/>
      <c r="JA8" s="140"/>
      <c r="JB8" s="136"/>
      <c r="JC8" s="138"/>
      <c r="JD8" s="140"/>
      <c r="JE8" s="136"/>
      <c r="JF8" s="138"/>
      <c r="JG8" s="140"/>
      <c r="JH8" s="136"/>
      <c r="JI8" s="138"/>
      <c r="JJ8" s="140"/>
      <c r="JK8" s="136"/>
      <c r="JL8" s="138"/>
      <c r="JM8" s="140"/>
      <c r="JN8" s="136"/>
      <c r="JO8" s="138"/>
      <c r="JP8" s="140"/>
      <c r="JQ8" s="136"/>
      <c r="JR8" s="138"/>
      <c r="JS8" s="140"/>
      <c r="JT8" s="136"/>
      <c r="JU8" s="138"/>
      <c r="JV8" s="140"/>
      <c r="JW8" s="136"/>
      <c r="JX8" s="138"/>
      <c r="JY8" s="140"/>
      <c r="JZ8" s="136"/>
      <c r="KA8" s="138"/>
      <c r="KB8" s="140"/>
      <c r="KC8" s="136"/>
      <c r="KD8" s="138"/>
      <c r="KE8" s="140"/>
      <c r="KF8" s="136"/>
      <c r="KG8" s="138"/>
      <c r="KH8" s="140"/>
      <c r="KI8" s="136"/>
      <c r="KJ8" s="138"/>
      <c r="KK8" s="140"/>
      <c r="KL8" s="136"/>
      <c r="KM8" s="138"/>
      <c r="KN8" s="140"/>
      <c r="KO8" s="136"/>
      <c r="KP8" s="138"/>
      <c r="KQ8" s="140"/>
      <c r="KR8" s="136"/>
      <c r="KS8" s="138"/>
      <c r="KT8" s="140"/>
      <c r="KU8" s="136"/>
      <c r="KV8" s="138"/>
      <c r="KW8" s="140"/>
      <c r="KX8" s="136"/>
      <c r="KY8" s="138"/>
      <c r="KZ8" s="140"/>
      <c r="LA8" s="136"/>
      <c r="LB8" s="138"/>
      <c r="LC8" s="140"/>
      <c r="LD8" s="136"/>
      <c r="LE8" s="138"/>
      <c r="LF8" s="140"/>
      <c r="LG8" s="136"/>
      <c r="LH8" s="138"/>
      <c r="LI8" s="140"/>
      <c r="LJ8" s="136"/>
      <c r="LK8" s="138"/>
      <c r="LL8" s="140"/>
      <c r="LM8" s="136"/>
      <c r="LN8" s="138"/>
      <c r="LO8" s="140"/>
      <c r="LP8" s="136"/>
      <c r="LQ8" s="138"/>
      <c r="LR8" s="140"/>
      <c r="LS8" s="136"/>
      <c r="LT8" s="138"/>
      <c r="LU8" s="140"/>
      <c r="LV8" s="136"/>
      <c r="LW8" s="138"/>
      <c r="LX8" s="140"/>
      <c r="LY8" s="136"/>
      <c r="LZ8" s="138"/>
      <c r="MA8" s="140"/>
      <c r="MB8" s="136"/>
      <c r="MC8" s="138"/>
      <c r="MD8" s="140"/>
      <c r="ME8" s="136"/>
      <c r="MF8" s="138"/>
      <c r="MG8" s="140"/>
      <c r="MH8" s="136"/>
      <c r="MI8" s="138"/>
      <c r="MJ8" s="140"/>
      <c r="MK8" s="136"/>
      <c r="ML8" s="138"/>
      <c r="MM8" s="140"/>
      <c r="MN8" s="136"/>
      <c r="MO8" s="138"/>
      <c r="MP8" s="140"/>
      <c r="MQ8" s="136"/>
      <c r="MR8" s="138"/>
      <c r="MS8" s="140"/>
      <c r="MT8" s="136"/>
      <c r="MU8" s="138"/>
      <c r="MV8" s="140"/>
      <c r="MW8" s="136"/>
      <c r="MX8" s="138"/>
      <c r="MY8" s="140"/>
      <c r="MZ8" s="136"/>
      <c r="NA8" s="138"/>
      <c r="NB8" s="140"/>
      <c r="NC8" s="136"/>
      <c r="ND8" s="138"/>
      <c r="NE8" s="140"/>
      <c r="NF8" s="136"/>
      <c r="NG8" s="138"/>
      <c r="NH8" s="140"/>
      <c r="NI8" s="136"/>
      <c r="NJ8" s="138"/>
      <c r="NK8" s="140"/>
      <c r="NL8" s="136"/>
      <c r="NM8" s="138"/>
      <c r="NN8" s="140"/>
      <c r="NO8" s="136"/>
      <c r="NP8" s="138"/>
      <c r="NQ8" s="140"/>
      <c r="NR8" s="136"/>
      <c r="NS8" s="138"/>
      <c r="NT8" s="140"/>
      <c r="NU8" s="136"/>
      <c r="NV8" s="138"/>
      <c r="NW8" s="140"/>
      <c r="NX8" s="136"/>
      <c r="NY8" s="138"/>
      <c r="NZ8" s="140"/>
      <c r="OA8" s="136"/>
      <c r="OB8" s="138"/>
      <c r="OC8" s="140"/>
      <c r="OD8" s="136"/>
      <c r="OE8" s="138"/>
      <c r="OF8" s="140"/>
      <c r="OG8" s="136"/>
      <c r="OH8" s="138"/>
      <c r="OI8" s="140"/>
      <c r="OJ8" s="136"/>
      <c r="OK8" s="138"/>
      <c r="OL8" s="140"/>
    </row>
    <row r="9" spans="1:402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3">
        <v>40</v>
      </c>
      <c r="AR9" s="17">
        <v>41</v>
      </c>
      <c r="AS9" s="15">
        <v>42</v>
      </c>
      <c r="AT9" s="13">
        <v>43</v>
      </c>
      <c r="AU9" s="17">
        <v>44</v>
      </c>
      <c r="AV9" s="15">
        <v>45</v>
      </c>
      <c r="AW9" s="13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4">
        <v>52</v>
      </c>
      <c r="BD9" s="10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4">
        <v>61</v>
      </c>
      <c r="BM9" s="10">
        <v>62</v>
      </c>
      <c r="BN9" s="15">
        <v>63</v>
      </c>
      <c r="BO9" s="13">
        <v>64</v>
      </c>
      <c r="BP9" s="11">
        <v>65</v>
      </c>
      <c r="BQ9" s="12">
        <v>66</v>
      </c>
      <c r="BR9" s="13">
        <v>67</v>
      </c>
      <c r="BS9" s="17">
        <v>68</v>
      </c>
      <c r="BT9" s="15">
        <v>69</v>
      </c>
      <c r="BU9" s="13">
        <v>70</v>
      </c>
      <c r="BV9" s="17">
        <v>71</v>
      </c>
      <c r="BW9" s="15">
        <v>72</v>
      </c>
      <c r="BX9" s="14">
        <v>73</v>
      </c>
      <c r="BY9" s="10">
        <v>74</v>
      </c>
      <c r="BZ9" s="15">
        <v>75</v>
      </c>
      <c r="CA9" s="13">
        <v>76</v>
      </c>
      <c r="CB9" s="17">
        <v>77</v>
      </c>
      <c r="CC9" s="15">
        <v>78</v>
      </c>
      <c r="CD9" s="13">
        <v>79</v>
      </c>
      <c r="CE9" s="11">
        <v>80</v>
      </c>
      <c r="CF9" s="12">
        <v>81</v>
      </c>
      <c r="CG9" s="13">
        <v>82</v>
      </c>
      <c r="CH9" s="11">
        <v>83</v>
      </c>
      <c r="CI9" s="12">
        <v>84</v>
      </c>
      <c r="CJ9" s="13">
        <v>85</v>
      </c>
      <c r="CK9" s="11">
        <v>86</v>
      </c>
      <c r="CL9" s="12">
        <v>87</v>
      </c>
      <c r="CM9" s="14">
        <v>88</v>
      </c>
      <c r="CN9" s="10">
        <v>89</v>
      </c>
      <c r="CO9" s="15">
        <v>90</v>
      </c>
      <c r="CP9" s="13">
        <v>91</v>
      </c>
      <c r="CQ9" s="11">
        <v>92</v>
      </c>
      <c r="CR9" s="12">
        <v>93</v>
      </c>
      <c r="CS9" s="13">
        <v>94</v>
      </c>
      <c r="CT9" s="17">
        <v>95</v>
      </c>
      <c r="CU9" s="15">
        <v>96</v>
      </c>
      <c r="CV9" s="13">
        <v>97</v>
      </c>
      <c r="CW9" s="17">
        <v>98</v>
      </c>
      <c r="CX9" s="15">
        <v>99</v>
      </c>
      <c r="CY9" s="13">
        <v>100</v>
      </c>
      <c r="CZ9" s="17">
        <v>101</v>
      </c>
      <c r="DA9" s="15">
        <v>102</v>
      </c>
      <c r="DB9" s="13">
        <v>103</v>
      </c>
      <c r="DC9" s="11">
        <v>104</v>
      </c>
      <c r="DD9" s="12">
        <v>105</v>
      </c>
      <c r="DE9" s="14">
        <v>106</v>
      </c>
      <c r="DF9" s="10">
        <v>107</v>
      </c>
      <c r="DG9" s="15">
        <v>108</v>
      </c>
      <c r="DH9" s="13">
        <v>109</v>
      </c>
      <c r="DI9" s="11">
        <v>110</v>
      </c>
      <c r="DJ9" s="12">
        <v>111</v>
      </c>
      <c r="DK9" s="14">
        <v>112</v>
      </c>
      <c r="DL9" s="10">
        <v>113</v>
      </c>
      <c r="DM9" s="15">
        <v>114</v>
      </c>
      <c r="DN9" s="13">
        <v>115</v>
      </c>
      <c r="DO9" s="11">
        <v>116</v>
      </c>
      <c r="DP9" s="12">
        <v>117</v>
      </c>
      <c r="DQ9" s="14">
        <v>118</v>
      </c>
      <c r="DR9" s="11">
        <v>119</v>
      </c>
      <c r="DS9" s="12">
        <v>120</v>
      </c>
      <c r="DT9" s="14">
        <v>121</v>
      </c>
      <c r="DU9" s="11">
        <v>122</v>
      </c>
      <c r="DV9" s="12">
        <v>123</v>
      </c>
      <c r="DW9" s="14">
        <v>124</v>
      </c>
      <c r="DX9" s="11">
        <v>125</v>
      </c>
      <c r="DY9" s="12">
        <v>126</v>
      </c>
      <c r="DZ9" s="14">
        <v>127</v>
      </c>
      <c r="EA9" s="11">
        <v>128</v>
      </c>
      <c r="EB9" s="12">
        <v>129</v>
      </c>
      <c r="EC9" s="13">
        <v>130</v>
      </c>
      <c r="ED9" s="11">
        <v>131</v>
      </c>
      <c r="EE9" s="12">
        <v>132</v>
      </c>
      <c r="EF9" s="13">
        <v>133</v>
      </c>
      <c r="EG9" s="11">
        <v>134</v>
      </c>
      <c r="EH9" s="12">
        <v>135</v>
      </c>
      <c r="EI9" s="14">
        <v>136</v>
      </c>
      <c r="EJ9" s="16">
        <v>137</v>
      </c>
      <c r="EK9" s="12">
        <v>138</v>
      </c>
      <c r="EL9" s="14">
        <v>139</v>
      </c>
      <c r="EM9" s="16">
        <v>140</v>
      </c>
      <c r="EN9" s="12">
        <v>141</v>
      </c>
      <c r="EO9" s="13">
        <v>142</v>
      </c>
      <c r="EP9" s="11">
        <v>143</v>
      </c>
      <c r="EQ9" s="12">
        <v>144</v>
      </c>
      <c r="ER9" s="13">
        <v>145</v>
      </c>
      <c r="ES9" s="17">
        <v>146</v>
      </c>
      <c r="ET9" s="15">
        <v>147</v>
      </c>
      <c r="EU9" s="13">
        <v>148</v>
      </c>
      <c r="EV9" s="11">
        <v>149</v>
      </c>
      <c r="EW9" s="12">
        <v>150</v>
      </c>
      <c r="EX9" s="14">
        <v>151</v>
      </c>
      <c r="EY9" s="10">
        <v>152</v>
      </c>
      <c r="EZ9" s="15">
        <v>153</v>
      </c>
      <c r="FA9" s="13">
        <v>154</v>
      </c>
      <c r="FB9" s="11">
        <v>155</v>
      </c>
      <c r="FC9" s="12">
        <v>156</v>
      </c>
      <c r="FD9" s="14">
        <v>157</v>
      </c>
      <c r="FE9" s="10">
        <v>158</v>
      </c>
      <c r="FF9" s="15">
        <v>159</v>
      </c>
      <c r="FG9" s="13">
        <v>160</v>
      </c>
      <c r="FH9" s="11">
        <v>161</v>
      </c>
      <c r="FI9" s="12">
        <v>162</v>
      </c>
      <c r="FJ9" s="13">
        <v>163</v>
      </c>
      <c r="FK9" s="11">
        <v>164</v>
      </c>
      <c r="FL9" s="12">
        <v>165</v>
      </c>
      <c r="FM9" s="14">
        <v>166</v>
      </c>
      <c r="FN9" s="10">
        <v>167</v>
      </c>
      <c r="FO9" s="15">
        <v>168</v>
      </c>
      <c r="FP9" s="13">
        <v>169</v>
      </c>
      <c r="FQ9" s="11">
        <v>170</v>
      </c>
      <c r="FR9" s="12">
        <v>171</v>
      </c>
      <c r="FS9" s="14">
        <v>172</v>
      </c>
      <c r="FT9" s="10">
        <v>173</v>
      </c>
      <c r="FU9" s="15">
        <v>174</v>
      </c>
      <c r="FV9" s="13">
        <v>175</v>
      </c>
      <c r="FW9" s="11">
        <v>176</v>
      </c>
      <c r="FX9" s="12">
        <v>177</v>
      </c>
      <c r="FY9" s="13">
        <v>178</v>
      </c>
      <c r="FZ9" s="17">
        <v>179</v>
      </c>
      <c r="GA9" s="15">
        <v>180</v>
      </c>
      <c r="GB9" s="14">
        <v>181</v>
      </c>
      <c r="GC9" s="10">
        <v>182</v>
      </c>
      <c r="GD9" s="15">
        <v>183</v>
      </c>
      <c r="GE9" s="14">
        <v>184</v>
      </c>
      <c r="GF9" s="10">
        <v>185</v>
      </c>
      <c r="GG9" s="15">
        <v>186</v>
      </c>
      <c r="GH9" s="13">
        <v>187</v>
      </c>
      <c r="GI9" s="11">
        <v>188</v>
      </c>
      <c r="GJ9" s="12">
        <v>189</v>
      </c>
      <c r="GK9" s="13">
        <v>190</v>
      </c>
      <c r="GL9" s="17">
        <v>191</v>
      </c>
      <c r="GM9" s="15">
        <v>192</v>
      </c>
      <c r="GN9" s="14">
        <v>193</v>
      </c>
      <c r="GO9" s="10">
        <v>194</v>
      </c>
      <c r="GP9" s="15">
        <v>195</v>
      </c>
      <c r="GQ9" s="14">
        <v>196</v>
      </c>
      <c r="GR9" s="10">
        <v>197</v>
      </c>
      <c r="GS9" s="15">
        <v>198</v>
      </c>
      <c r="GT9" s="13">
        <v>199</v>
      </c>
      <c r="GU9" s="11">
        <v>200</v>
      </c>
      <c r="GV9" s="12">
        <v>201</v>
      </c>
      <c r="GW9" s="13">
        <v>202</v>
      </c>
      <c r="GX9" s="17">
        <v>203</v>
      </c>
      <c r="GY9" s="15">
        <v>204</v>
      </c>
      <c r="GZ9" s="13">
        <v>205</v>
      </c>
      <c r="HA9" s="17">
        <v>206</v>
      </c>
      <c r="HB9" s="15">
        <v>207</v>
      </c>
      <c r="HC9" s="14">
        <v>208</v>
      </c>
      <c r="HD9" s="10">
        <v>209</v>
      </c>
      <c r="HE9" s="15">
        <v>210</v>
      </c>
      <c r="HF9" s="13">
        <v>211</v>
      </c>
      <c r="HG9" s="11">
        <v>212</v>
      </c>
      <c r="HH9" s="12">
        <v>213</v>
      </c>
      <c r="HI9" s="13">
        <v>214</v>
      </c>
      <c r="HJ9" s="11">
        <v>215</v>
      </c>
      <c r="HK9" s="12">
        <v>216</v>
      </c>
      <c r="HL9" s="13">
        <v>217</v>
      </c>
      <c r="HM9" s="11">
        <v>218</v>
      </c>
      <c r="HN9" s="12">
        <v>219</v>
      </c>
      <c r="HO9" s="13">
        <v>220</v>
      </c>
      <c r="HP9" s="11">
        <v>221</v>
      </c>
      <c r="HQ9" s="12">
        <v>222</v>
      </c>
      <c r="HR9" s="13">
        <v>223</v>
      </c>
      <c r="HS9" s="11">
        <v>224</v>
      </c>
      <c r="HT9" s="12">
        <v>225</v>
      </c>
      <c r="HU9" s="13">
        <v>226</v>
      </c>
      <c r="HV9" s="17">
        <v>227</v>
      </c>
      <c r="HW9" s="15">
        <v>228</v>
      </c>
      <c r="HX9" s="13">
        <v>229</v>
      </c>
      <c r="HY9" s="17">
        <v>230</v>
      </c>
      <c r="HZ9" s="15">
        <v>231</v>
      </c>
      <c r="IA9" s="14">
        <v>232</v>
      </c>
      <c r="IB9" s="16">
        <v>233</v>
      </c>
      <c r="IC9" s="12">
        <v>234</v>
      </c>
      <c r="ID9" s="13">
        <v>235</v>
      </c>
      <c r="IE9" s="17">
        <v>236</v>
      </c>
      <c r="IF9" s="15">
        <v>237</v>
      </c>
      <c r="IG9" s="14">
        <v>238</v>
      </c>
      <c r="IH9" s="11">
        <v>239</v>
      </c>
      <c r="II9" s="12">
        <v>240</v>
      </c>
      <c r="IJ9" s="13">
        <v>241</v>
      </c>
      <c r="IK9" s="17">
        <v>242</v>
      </c>
      <c r="IL9" s="15">
        <v>243</v>
      </c>
      <c r="IM9" s="13">
        <v>244</v>
      </c>
      <c r="IN9" s="17">
        <v>245</v>
      </c>
      <c r="IO9" s="15">
        <v>246</v>
      </c>
      <c r="IP9" s="14">
        <v>247</v>
      </c>
      <c r="IQ9" s="16">
        <v>248</v>
      </c>
      <c r="IR9" s="12">
        <v>249</v>
      </c>
      <c r="IS9" s="13">
        <v>250</v>
      </c>
      <c r="IT9" s="17">
        <v>251</v>
      </c>
      <c r="IU9" s="15">
        <v>252</v>
      </c>
      <c r="IV9" s="13">
        <v>253</v>
      </c>
      <c r="IW9" s="17">
        <v>254</v>
      </c>
      <c r="IX9" s="15">
        <v>255</v>
      </c>
      <c r="IY9" s="13">
        <v>256</v>
      </c>
      <c r="IZ9" s="11">
        <v>257</v>
      </c>
      <c r="JA9" s="12">
        <v>258</v>
      </c>
      <c r="JB9" s="13">
        <v>259</v>
      </c>
      <c r="JC9" s="17">
        <v>260</v>
      </c>
      <c r="JD9" s="15">
        <v>261</v>
      </c>
      <c r="JE9" s="13">
        <v>262</v>
      </c>
      <c r="JF9" s="17">
        <v>263</v>
      </c>
      <c r="JG9" s="15">
        <v>264</v>
      </c>
      <c r="JH9" s="13">
        <v>265</v>
      </c>
      <c r="JI9" s="17">
        <v>266</v>
      </c>
      <c r="JJ9" s="15">
        <v>267</v>
      </c>
      <c r="JK9" s="14">
        <v>268</v>
      </c>
      <c r="JL9" s="10">
        <v>269</v>
      </c>
      <c r="JM9" s="15">
        <v>270</v>
      </c>
      <c r="JN9" s="13">
        <v>271</v>
      </c>
      <c r="JO9" s="11">
        <v>272</v>
      </c>
      <c r="JP9" s="12">
        <v>273</v>
      </c>
      <c r="JQ9" s="13">
        <v>274</v>
      </c>
      <c r="JR9" s="17">
        <v>275</v>
      </c>
      <c r="JS9" s="15">
        <v>276</v>
      </c>
      <c r="JT9" s="13">
        <v>277</v>
      </c>
      <c r="JU9" s="17">
        <v>278</v>
      </c>
      <c r="JV9" s="15">
        <v>279</v>
      </c>
      <c r="JW9" s="14">
        <v>280</v>
      </c>
      <c r="JX9" s="10">
        <v>281</v>
      </c>
      <c r="JY9" s="15">
        <v>282</v>
      </c>
      <c r="JZ9" s="13">
        <v>283</v>
      </c>
      <c r="KA9" s="18">
        <v>284</v>
      </c>
      <c r="KB9" s="12">
        <v>285</v>
      </c>
      <c r="KC9" s="13">
        <v>286</v>
      </c>
      <c r="KD9" s="19">
        <v>287</v>
      </c>
      <c r="KE9" s="20">
        <v>288</v>
      </c>
      <c r="KF9" s="14">
        <v>289</v>
      </c>
      <c r="KG9" s="11">
        <v>290</v>
      </c>
      <c r="KH9" s="12">
        <v>291</v>
      </c>
      <c r="KI9" s="13">
        <v>292</v>
      </c>
      <c r="KJ9" s="11">
        <v>293</v>
      </c>
      <c r="KK9" s="12">
        <v>294</v>
      </c>
      <c r="KL9" s="13">
        <v>295</v>
      </c>
      <c r="KM9" s="11">
        <v>296</v>
      </c>
      <c r="KN9" s="12">
        <v>297</v>
      </c>
      <c r="KO9" s="14">
        <v>298</v>
      </c>
      <c r="KP9" s="10">
        <v>299</v>
      </c>
      <c r="KQ9" s="15">
        <v>300</v>
      </c>
      <c r="KR9" s="13">
        <v>301</v>
      </c>
      <c r="KS9" s="11">
        <v>302</v>
      </c>
      <c r="KT9" s="12">
        <v>303</v>
      </c>
      <c r="KU9" s="13">
        <v>304</v>
      </c>
      <c r="KV9" s="11">
        <v>305</v>
      </c>
      <c r="KW9" s="12">
        <v>306</v>
      </c>
      <c r="KX9" s="13">
        <v>307</v>
      </c>
      <c r="KY9" s="17">
        <v>308</v>
      </c>
      <c r="KZ9" s="15">
        <v>309</v>
      </c>
      <c r="LA9" s="14">
        <v>310</v>
      </c>
      <c r="LB9" s="10">
        <v>311</v>
      </c>
      <c r="LC9" s="15">
        <v>312</v>
      </c>
      <c r="LD9" s="14">
        <v>313</v>
      </c>
      <c r="LE9" s="10">
        <v>314</v>
      </c>
      <c r="LF9" s="15">
        <v>315</v>
      </c>
      <c r="LG9" s="13">
        <v>316</v>
      </c>
      <c r="LH9" s="11">
        <v>317</v>
      </c>
      <c r="LI9" s="12">
        <v>318</v>
      </c>
      <c r="LJ9" s="14">
        <v>319</v>
      </c>
      <c r="LK9" s="10">
        <v>320</v>
      </c>
      <c r="LL9" s="15">
        <v>321</v>
      </c>
      <c r="LM9" s="14">
        <v>322</v>
      </c>
      <c r="LN9" s="10">
        <v>323</v>
      </c>
      <c r="LO9" s="15">
        <v>324</v>
      </c>
      <c r="LP9" s="13">
        <v>325</v>
      </c>
      <c r="LQ9" s="11">
        <v>326</v>
      </c>
      <c r="LR9" s="12">
        <v>327</v>
      </c>
      <c r="LS9" s="13">
        <v>328</v>
      </c>
      <c r="LT9" s="11">
        <v>329</v>
      </c>
      <c r="LU9" s="12">
        <v>330</v>
      </c>
      <c r="LV9" s="13">
        <v>331</v>
      </c>
      <c r="LW9" s="11">
        <v>332</v>
      </c>
      <c r="LX9" s="12">
        <v>333</v>
      </c>
      <c r="LY9" s="13">
        <v>334</v>
      </c>
      <c r="LZ9" s="11">
        <v>335</v>
      </c>
      <c r="MA9" s="12">
        <v>336</v>
      </c>
      <c r="MB9" s="13">
        <v>337</v>
      </c>
      <c r="MC9" s="11">
        <v>338</v>
      </c>
      <c r="MD9" s="12">
        <v>339</v>
      </c>
      <c r="ME9" s="13">
        <v>340</v>
      </c>
      <c r="MF9" s="11">
        <v>341</v>
      </c>
      <c r="MG9" s="12">
        <v>342</v>
      </c>
      <c r="MH9" s="13">
        <v>343</v>
      </c>
      <c r="MI9" s="17">
        <v>344</v>
      </c>
      <c r="MJ9" s="15">
        <v>345</v>
      </c>
      <c r="MK9" s="13">
        <v>346</v>
      </c>
      <c r="ML9" s="17">
        <v>347</v>
      </c>
      <c r="MM9" s="15">
        <v>348</v>
      </c>
      <c r="MN9" s="13">
        <v>349</v>
      </c>
      <c r="MO9" s="17">
        <v>350</v>
      </c>
      <c r="MP9" s="15">
        <v>351</v>
      </c>
      <c r="MQ9" s="13">
        <v>352</v>
      </c>
      <c r="MR9" s="17">
        <v>353</v>
      </c>
      <c r="MS9" s="15">
        <v>354</v>
      </c>
      <c r="MT9" s="13">
        <v>355</v>
      </c>
      <c r="MU9" s="17">
        <v>356</v>
      </c>
      <c r="MV9" s="15">
        <v>357</v>
      </c>
      <c r="MW9" s="14">
        <v>358</v>
      </c>
      <c r="MX9" s="10">
        <v>359</v>
      </c>
      <c r="MY9" s="15">
        <v>360</v>
      </c>
      <c r="MZ9" s="13">
        <v>361</v>
      </c>
      <c r="NA9" s="11">
        <v>362</v>
      </c>
      <c r="NB9" s="12">
        <v>363</v>
      </c>
      <c r="NC9" s="13">
        <v>364</v>
      </c>
      <c r="ND9" s="11">
        <v>365</v>
      </c>
      <c r="NE9" s="12">
        <v>366</v>
      </c>
      <c r="NF9" s="13">
        <v>367</v>
      </c>
      <c r="NG9" s="11">
        <v>368</v>
      </c>
      <c r="NH9" s="12">
        <v>369</v>
      </c>
      <c r="NI9" s="13">
        <v>370</v>
      </c>
      <c r="NJ9" s="17">
        <v>371</v>
      </c>
      <c r="NK9" s="15">
        <v>372</v>
      </c>
      <c r="NL9" s="13">
        <v>373</v>
      </c>
      <c r="NM9" s="17">
        <v>374</v>
      </c>
      <c r="NN9" s="15">
        <v>375</v>
      </c>
      <c r="NO9" s="13">
        <v>376</v>
      </c>
      <c r="NP9" s="11">
        <v>377</v>
      </c>
      <c r="NQ9" s="12">
        <v>378</v>
      </c>
      <c r="NR9" s="13">
        <v>379</v>
      </c>
      <c r="NS9" s="17">
        <v>380</v>
      </c>
      <c r="NT9" s="15">
        <v>381</v>
      </c>
      <c r="NU9" s="13">
        <v>382</v>
      </c>
      <c r="NV9" s="17">
        <v>383</v>
      </c>
      <c r="NW9" s="15">
        <v>384</v>
      </c>
      <c r="NX9" s="13">
        <v>385</v>
      </c>
      <c r="NY9" s="11">
        <v>386</v>
      </c>
      <c r="NZ9" s="15">
        <v>387</v>
      </c>
      <c r="OA9" s="13">
        <v>388</v>
      </c>
      <c r="OB9" s="17">
        <v>389</v>
      </c>
      <c r="OC9" s="15">
        <v>390</v>
      </c>
      <c r="OD9" s="13">
        <v>391</v>
      </c>
      <c r="OE9" s="17">
        <v>392</v>
      </c>
      <c r="OF9" s="15">
        <v>393</v>
      </c>
    </row>
    <row r="10" spans="1:402" s="24" customFormat="1" ht="16.5" thickBot="1" x14ac:dyDescent="0.3">
      <c r="A10" s="21">
        <v>1</v>
      </c>
      <c r="B10" s="22" t="s">
        <v>211</v>
      </c>
      <c r="C10" s="23" t="s">
        <v>180</v>
      </c>
      <c r="D10" s="24">
        <v>1096085</v>
      </c>
      <c r="E10" s="24">
        <f>369+3515+373+374+18228+455+3180</f>
        <v>26494</v>
      </c>
      <c r="F10" s="113">
        <f>SUM(D10:E10)</f>
        <v>1122579</v>
      </c>
      <c r="G10" s="27">
        <v>108206</v>
      </c>
      <c r="I10" s="113">
        <f>SUM(G10:H10)</f>
        <v>108206</v>
      </c>
      <c r="J10" s="24">
        <v>93299</v>
      </c>
      <c r="K10" s="24">
        <f>4+4+4</f>
        <v>12</v>
      </c>
      <c r="L10" s="113">
        <f>SUM(J10:K10)</f>
        <v>93311</v>
      </c>
      <c r="M10" s="24">
        <v>58334</v>
      </c>
      <c r="O10" s="113">
        <f>SUM(M10:N10)</f>
        <v>58334</v>
      </c>
      <c r="P10" s="24">
        <v>78135</v>
      </c>
      <c r="R10" s="113">
        <f>SUM(P10:Q10)</f>
        <v>78135</v>
      </c>
      <c r="S10" s="24">
        <v>97467</v>
      </c>
      <c r="U10" s="113">
        <f>SUM(S10:T10)</f>
        <v>97467</v>
      </c>
      <c r="V10" s="24">
        <v>68784</v>
      </c>
      <c r="X10" s="113">
        <f>SUM(V10:W10)</f>
        <v>68784</v>
      </c>
      <c r="Y10" s="24">
        <v>110496</v>
      </c>
      <c r="AA10" s="113">
        <f>SUM(Y10:Z10)</f>
        <v>110496</v>
      </c>
      <c r="AB10" s="25">
        <f>SUM(G10,J10,M10,P10,S10,V10,Y10)</f>
        <v>614721</v>
      </c>
      <c r="AC10" s="24">
        <f>SUM(H10,K10,N10,Q10,T10,W10,Z10)</f>
        <v>12</v>
      </c>
      <c r="AD10" s="113">
        <f>SUM(AB10:AC10)</f>
        <v>614733</v>
      </c>
      <c r="AE10" s="24">
        <v>299802</v>
      </c>
      <c r="AG10" s="113">
        <f>SUM(AE10:AF10)</f>
        <v>299802</v>
      </c>
      <c r="AH10" s="25">
        <f>SUM(D10,AB10,AE10)</f>
        <v>2010608</v>
      </c>
      <c r="AI10" s="24">
        <f>SUM(E10,AC10,AF10)</f>
        <v>26506</v>
      </c>
      <c r="AJ10" s="113">
        <f>SUM(AH10:AI10)</f>
        <v>2037114</v>
      </c>
      <c r="AK10" s="24">
        <v>1290777</v>
      </c>
      <c r="AL10" s="24">
        <f>135+127+127</f>
        <v>389</v>
      </c>
      <c r="AM10" s="113">
        <f>SUM(AK10:AL10)</f>
        <v>1291166</v>
      </c>
      <c r="AP10" s="113">
        <f>SUM(AN10:AO10)</f>
        <v>0</v>
      </c>
      <c r="AQ10" s="24">
        <v>7233</v>
      </c>
      <c r="AS10" s="113">
        <f>SUM(AQ10:AR10)</f>
        <v>7233</v>
      </c>
      <c r="AT10" s="24">
        <v>27740</v>
      </c>
      <c r="AV10" s="113">
        <f>SUM(AT10:AU10)</f>
        <v>27740</v>
      </c>
      <c r="AW10" s="24">
        <v>27541</v>
      </c>
      <c r="AY10" s="113">
        <f>SUM(AW10:AX10)</f>
        <v>27541</v>
      </c>
      <c r="AZ10" s="24">
        <v>3875</v>
      </c>
      <c r="BB10" s="113">
        <f>SUM(AZ10:BA10)</f>
        <v>3875</v>
      </c>
      <c r="BE10" s="113">
        <f>SUM(BC10:BD10)</f>
        <v>0</v>
      </c>
      <c r="BH10" s="113">
        <f>SUM(BF10:BG10)</f>
        <v>0</v>
      </c>
      <c r="BK10" s="113">
        <f>SUM(BI10:BJ10)</f>
        <v>0</v>
      </c>
      <c r="BL10" s="25">
        <f>SUM(AK10,AN10,AQ10,AT10,AW10,AZ10,BC10,BF10,BI10)</f>
        <v>1357166</v>
      </c>
      <c r="BM10" s="24">
        <f>SUM(AL10,AO10,AR10,AU10,AX10,BA10,BD10,BG10,BJ10)</f>
        <v>389</v>
      </c>
      <c r="BN10" s="113">
        <f>SUM(BL10:BM10)</f>
        <v>1357555</v>
      </c>
      <c r="BQ10" s="113">
        <f>SUM(BO10:BP10)</f>
        <v>0</v>
      </c>
      <c r="BT10" s="113">
        <f>SUM(BR10:BS10)</f>
        <v>0</v>
      </c>
      <c r="BW10" s="113">
        <f>SUM(BU10:BV10)</f>
        <v>0</v>
      </c>
      <c r="BZ10" s="113">
        <f>SUM(BX10:BY10)</f>
        <v>0</v>
      </c>
      <c r="CA10" s="24">
        <v>17000</v>
      </c>
      <c r="CC10" s="113">
        <f>SUM(CA10:CB10)</f>
        <v>17000</v>
      </c>
      <c r="CD10" s="24">
        <v>0</v>
      </c>
      <c r="CE10" s="24">
        <v>0</v>
      </c>
      <c r="CF10" s="113">
        <f>SUM(CD10:CE10)</f>
        <v>0</v>
      </c>
      <c r="CI10" s="113">
        <f>SUM(CG10:CH10)</f>
        <v>0</v>
      </c>
      <c r="CL10" s="113">
        <f>SUM(CJ10:CK10)</f>
        <v>0</v>
      </c>
      <c r="CM10" s="25">
        <f>SUM(BO10,BR10,BU10,BX10,CA10,CD10,CG10,CJ10)</f>
        <v>17000</v>
      </c>
      <c r="CN10" s="24">
        <f>SUM(BP10,BS10,BV10,BY10,CB10,CE10,CH10,CK10)</f>
        <v>0</v>
      </c>
      <c r="CO10" s="113">
        <f>SUM(CM10:CN10)</f>
        <v>17000</v>
      </c>
      <c r="CR10" s="113">
        <f>SUM(CP10:CQ10)</f>
        <v>0</v>
      </c>
      <c r="CU10" s="113">
        <f>SUM(CS10:CT10)</f>
        <v>0</v>
      </c>
      <c r="CX10" s="113">
        <f>SUM(CV10:CW10)</f>
        <v>0</v>
      </c>
      <c r="DA10" s="113">
        <f>SUM(CY10:CZ10)</f>
        <v>0</v>
      </c>
      <c r="DD10" s="113">
        <f>SUM(DB10:DC10)</f>
        <v>0</v>
      </c>
      <c r="DE10" s="25">
        <f>SUM(CP10,CS10,CV10,CY10,DB10)</f>
        <v>0</v>
      </c>
      <c r="DF10" s="24">
        <f>SUM(CQ10,CT10,CW10,CZ10,DC10)</f>
        <v>0</v>
      </c>
      <c r="DG10" s="113">
        <f>SUM(DE10:DF10)</f>
        <v>0</v>
      </c>
      <c r="DJ10" s="113">
        <f>SUM(DH10:DI10)</f>
        <v>0</v>
      </c>
      <c r="DM10" s="113">
        <f>SUM(DK10:DL10)</f>
        <v>0</v>
      </c>
      <c r="DP10" s="113">
        <f>SUM(DN10:DO10)</f>
        <v>0</v>
      </c>
      <c r="DS10" s="113">
        <f>SUM(DQ10:DR10)</f>
        <v>0</v>
      </c>
      <c r="DV10" s="113">
        <f>SUM(DT10:DU10)</f>
        <v>0</v>
      </c>
      <c r="DY10" s="113">
        <f>SUM(DW10:DX10)</f>
        <v>0</v>
      </c>
      <c r="EB10" s="113">
        <f>SUM(DZ10:EA10)</f>
        <v>0</v>
      </c>
      <c r="EC10" s="25">
        <f>SUM(DH10,DK10,DN10,DQ10,DT10,DW10,DZ10)</f>
        <v>0</v>
      </c>
      <c r="ED10" s="24">
        <f>SUM(DI10,DL10,DO10,DR10,DU10,DX10,EA10)</f>
        <v>0</v>
      </c>
      <c r="EE10" s="113">
        <f>SUM(EC10:ED10)</f>
        <v>0</v>
      </c>
      <c r="EH10" s="113">
        <f>SUM(EF10:EG10)</f>
        <v>0</v>
      </c>
      <c r="EI10" s="24">
        <f>115590+7800</f>
        <v>123390</v>
      </c>
      <c r="EK10" s="113">
        <f>SUM(EI10:EJ10)</f>
        <v>123390</v>
      </c>
      <c r="EL10" s="24">
        <v>5882</v>
      </c>
      <c r="EN10" s="113">
        <f>SUM(EL10:EM10)</f>
        <v>5882</v>
      </c>
      <c r="EO10" s="25">
        <f>SUM(EF10,EI10,EL10)</f>
        <v>129272</v>
      </c>
      <c r="EP10" s="24">
        <f>SUM(EG10,EJ10,EM10)</f>
        <v>0</v>
      </c>
      <c r="EQ10" s="113">
        <f>SUM(EO10:EP10)</f>
        <v>129272</v>
      </c>
      <c r="ET10" s="113">
        <f>SUM(ER10:ES10)</f>
        <v>0</v>
      </c>
      <c r="EW10" s="113">
        <f>SUM(EU10:EV10)</f>
        <v>0</v>
      </c>
      <c r="EZ10" s="113">
        <f>SUM(EX10:EY10)</f>
        <v>0</v>
      </c>
      <c r="FC10" s="113">
        <f>SUM(FA10:FB10)</f>
        <v>0</v>
      </c>
      <c r="FF10" s="113">
        <f>SUM(FD10:FE10)</f>
        <v>0</v>
      </c>
      <c r="FI10" s="113">
        <f>SUM(FG10:FH10)</f>
        <v>0</v>
      </c>
      <c r="FJ10" s="25">
        <f>SUM(ER10,EU10,EX10,FA10,FD10,FG10)</f>
        <v>0</v>
      </c>
      <c r="FK10" s="24">
        <f>SUM(ES10,EV10,EY10,FB10,FE10,FH10)</f>
        <v>0</v>
      </c>
      <c r="FL10" s="113">
        <f>SUM(FJ10:FK10)</f>
        <v>0</v>
      </c>
      <c r="FM10" s="24">
        <f>27100+837</f>
        <v>27937</v>
      </c>
      <c r="FN10" s="24">
        <v>3580</v>
      </c>
      <c r="FO10" s="113">
        <f>SUM(FM10:FN10)</f>
        <v>31517</v>
      </c>
      <c r="FR10" s="113">
        <f>SUM(FP10:FQ10)</f>
        <v>0</v>
      </c>
      <c r="FS10" s="24">
        <v>7400</v>
      </c>
      <c r="FT10" s="24">
        <v>920</v>
      </c>
      <c r="FU10" s="113">
        <f>SUM(FS10:FT10)</f>
        <v>8320</v>
      </c>
      <c r="FX10" s="113">
        <f>SUM(FV10:FW10)</f>
        <v>0</v>
      </c>
      <c r="FY10" s="24">
        <v>3430</v>
      </c>
      <c r="FZ10" s="24">
        <f>1000+167+142</f>
        <v>1309</v>
      </c>
      <c r="GA10" s="113">
        <f>SUM(FY10:FZ10)</f>
        <v>4739</v>
      </c>
      <c r="GB10" s="25">
        <f>SUM(FM10,FP10,FS10,FV10,FY10)</f>
        <v>38767</v>
      </c>
      <c r="GC10" s="24">
        <f>SUM(FN10,FQ10,FT10,FW10,FZ10)</f>
        <v>5809</v>
      </c>
      <c r="GD10" s="113">
        <f>SUM(GB10:GC10)</f>
        <v>44576</v>
      </c>
      <c r="GE10" s="24">
        <f>5299+1235</f>
        <v>6534</v>
      </c>
      <c r="GG10" s="113">
        <f>SUM(GE10:GF10)</f>
        <v>6534</v>
      </c>
      <c r="GH10" s="24">
        <f>SUM(GE10)</f>
        <v>6534</v>
      </c>
      <c r="GI10" s="24">
        <f>SUM(GF10)</f>
        <v>0</v>
      </c>
      <c r="GJ10" s="113">
        <f>SUM(GH10:GI10)</f>
        <v>6534</v>
      </c>
      <c r="GM10" s="113">
        <f>SUM(GK10:GL10)</f>
        <v>0</v>
      </c>
      <c r="GP10" s="113">
        <f>SUM(GN10:GO10)</f>
        <v>0</v>
      </c>
      <c r="GQ10" s="25">
        <f>SUM(GK10,GN10)</f>
        <v>0</v>
      </c>
      <c r="GR10" s="24">
        <f>SUM(GL10,GO10)</f>
        <v>0</v>
      </c>
      <c r="GS10" s="113">
        <f>SUM(GQ10:GR10)</f>
        <v>0</v>
      </c>
      <c r="GT10" s="25">
        <f t="shared" ref="GT10:GT38" si="0">SUM(CM10,DE10,EC10,EO10,FJ10,GB10,GH10,GQ10)</f>
        <v>191573</v>
      </c>
      <c r="GU10" s="24">
        <f t="shared" ref="GU10:GU38" si="1">SUM(CN10,DF10,ED10,EP10,FK10,GC10,GI10,GR10)</f>
        <v>5809</v>
      </c>
      <c r="GV10" s="113">
        <f>SUM(GT10:GU10)</f>
        <v>197382</v>
      </c>
      <c r="GY10" s="113">
        <f>SUM(GW10:GX10)</f>
        <v>0</v>
      </c>
      <c r="HB10" s="113">
        <f>SUM(GZ10:HA10)</f>
        <v>0</v>
      </c>
      <c r="HE10" s="113">
        <f>SUM(HC10:HD10)</f>
        <v>0</v>
      </c>
      <c r="HH10" s="113">
        <f>SUM(HF10:HG10)</f>
        <v>0</v>
      </c>
      <c r="HK10" s="113">
        <f>SUM(HI10:HJ10)</f>
        <v>0</v>
      </c>
      <c r="HN10" s="113">
        <f>SUM(HL10:HM10)</f>
        <v>0</v>
      </c>
      <c r="HQ10" s="113">
        <f>SUM(HO10:HP10)</f>
        <v>0</v>
      </c>
      <c r="HT10" s="113">
        <f>SUM(HR10:HS10)</f>
        <v>0</v>
      </c>
      <c r="HU10" s="25">
        <f>SUM(GW10,GZ10,HC10,HF10,HI10,HL10,HO10,HR10)</f>
        <v>0</v>
      </c>
      <c r="HV10" s="24">
        <f>SUM(GX10,HA10,HD10,HG10,HJ10,HM10,HP10,HS10)</f>
        <v>0</v>
      </c>
      <c r="HW10" s="113">
        <f>SUM(HU10:HV10)</f>
        <v>0</v>
      </c>
      <c r="HZ10" s="113">
        <f>SUM(HX10:HY10)</f>
        <v>0</v>
      </c>
      <c r="IA10" s="25">
        <f>HX10</f>
        <v>0</v>
      </c>
      <c r="IB10" s="24">
        <f>HY10</f>
        <v>0</v>
      </c>
      <c r="IC10" s="113">
        <f>SUM(IA10:IB10)</f>
        <v>0</v>
      </c>
      <c r="IF10" s="113">
        <f>SUM(ID10:IE10)</f>
        <v>0</v>
      </c>
      <c r="II10" s="113">
        <f>SUM(IG10:IH10)</f>
        <v>0</v>
      </c>
      <c r="IJ10" s="25">
        <f>SUM(ID10,IG10)</f>
        <v>0</v>
      </c>
      <c r="IK10" s="24">
        <f>SUM(IE10,IH10)</f>
        <v>0</v>
      </c>
      <c r="IL10" s="113">
        <f>SUM(IJ10:IK10)</f>
        <v>0</v>
      </c>
      <c r="IO10" s="113">
        <f>SUM(IM10:IN10)</f>
        <v>0</v>
      </c>
      <c r="IR10" s="113">
        <f>SUM(IP10:IQ10)</f>
        <v>0</v>
      </c>
      <c r="IS10" s="25">
        <f>SUM(IM10,IP10)</f>
        <v>0</v>
      </c>
      <c r="IT10" s="24">
        <f>SUM(IN10,IQ10)</f>
        <v>0</v>
      </c>
      <c r="IU10" s="113">
        <f>SUM(IS10:IT10)</f>
        <v>0</v>
      </c>
      <c r="IX10" s="113">
        <f>SUM(IV10:IW10)</f>
        <v>0</v>
      </c>
      <c r="JA10" s="113">
        <f>SUM(IY10:IZ10)</f>
        <v>0</v>
      </c>
      <c r="JB10" s="25">
        <f>SUM(IV10,IY10)</f>
        <v>0</v>
      </c>
      <c r="JC10" s="24">
        <f>SUM(IW10,IZ10)</f>
        <v>0</v>
      </c>
      <c r="JD10" s="113">
        <f>SUM(JB10:JC10)</f>
        <v>0</v>
      </c>
      <c r="JE10" s="25"/>
      <c r="JG10" s="113">
        <f>SUM(JE10:JF10)</f>
        <v>0</v>
      </c>
      <c r="JH10" s="25"/>
      <c r="JJ10" s="113">
        <f>SUM(JH10:JI10)</f>
        <v>0</v>
      </c>
      <c r="JK10" s="25">
        <f>SUM(JE10,JH10)</f>
        <v>0</v>
      </c>
      <c r="JL10" s="24">
        <f>SUM(JF10,JI10)</f>
        <v>0</v>
      </c>
      <c r="JM10" s="113">
        <f>SUM(JK10:JL10)</f>
        <v>0</v>
      </c>
      <c r="JP10" s="113">
        <f>SUM(JN10:JO10)</f>
        <v>0</v>
      </c>
      <c r="JQ10" s="25">
        <f>SUM(HU10,IA10,IJ10,,IS10,JB10,JK10,JN10)</f>
        <v>0</v>
      </c>
      <c r="JR10" s="24">
        <f>SUM(HV10,IB10,IK10,,IT10,JC10,JL10,JO10)</f>
        <v>0</v>
      </c>
      <c r="JS10" s="113">
        <f>SUM(JQ10:JR10)</f>
        <v>0</v>
      </c>
      <c r="JV10" s="113">
        <f>SUM(JT10:JU10)</f>
        <v>0</v>
      </c>
      <c r="JY10" s="113">
        <f>SUM(JW10:JX10)</f>
        <v>0</v>
      </c>
      <c r="KB10" s="113">
        <f>SUM(JZ10:KA10)</f>
        <v>0</v>
      </c>
      <c r="KC10" s="25">
        <f>SUM(JW10,JZ10)</f>
        <v>0</v>
      </c>
      <c r="KD10" s="24">
        <f>SUM(JX10,KA10)</f>
        <v>0</v>
      </c>
      <c r="KE10" s="113">
        <f>SUM(KC10:KD10)</f>
        <v>0</v>
      </c>
      <c r="KH10" s="113">
        <f>SUM(KF10:KG10)</f>
        <v>0</v>
      </c>
      <c r="KK10" s="113">
        <f>SUM(KI10:KJ10)</f>
        <v>0</v>
      </c>
      <c r="KN10" s="113">
        <f>SUM(KL10:KM10)</f>
        <v>0</v>
      </c>
      <c r="KQ10" s="113">
        <f>SUM(KO10:KP10)</f>
        <v>0</v>
      </c>
      <c r="KR10" s="25">
        <f>SUM(KF10,KI10,KL10,KO10)</f>
        <v>0</v>
      </c>
      <c r="KS10" s="24">
        <f>SUM(KG10,KJ10,KM10,KP10)</f>
        <v>0</v>
      </c>
      <c r="KT10" s="113">
        <f>SUM(KR10:KS10)</f>
        <v>0</v>
      </c>
      <c r="KU10" s="25">
        <f>SUM(JT10,KC10,KR10)</f>
        <v>0</v>
      </c>
      <c r="KV10" s="24">
        <f>SUM(JU10,KD10,KS10)</f>
        <v>0</v>
      </c>
      <c r="KW10" s="113">
        <f>SUM(KU10:KV10)</f>
        <v>0</v>
      </c>
      <c r="KX10" s="25"/>
      <c r="KZ10" s="113">
        <f>SUM(KX10:KY10)</f>
        <v>0</v>
      </c>
      <c r="LA10" s="25"/>
      <c r="LC10" s="113">
        <f>SUM(LA10:LB10)</f>
        <v>0</v>
      </c>
      <c r="LD10" s="25"/>
      <c r="LF10" s="113">
        <f>SUM(LD10:LE10)</f>
        <v>0</v>
      </c>
      <c r="LG10" s="25"/>
      <c r="LI10" s="113">
        <f>SUM(LG10:LH10)</f>
        <v>0</v>
      </c>
      <c r="LJ10" s="25"/>
      <c r="LL10" s="113">
        <f>SUM(LJ10:LK10)</f>
        <v>0</v>
      </c>
      <c r="LM10" s="25">
        <f>SUM(KX10,LA10,LD10,LG10,LJ10)</f>
        <v>0</v>
      </c>
      <c r="LN10" s="24">
        <f>SUM(KY10,LB10,LE10,LH10,LK10)</f>
        <v>0</v>
      </c>
      <c r="LO10" s="113">
        <f>SUM(LM10:LN10)</f>
        <v>0</v>
      </c>
      <c r="LP10" s="25"/>
      <c r="LR10" s="113">
        <f>SUM(LP10:LQ10)</f>
        <v>0</v>
      </c>
      <c r="LS10" s="25"/>
      <c r="LU10" s="113">
        <f>SUM(LS10:LT10)</f>
        <v>0</v>
      </c>
      <c r="LV10" s="25"/>
      <c r="LX10" s="113">
        <f>SUM(LV10:LW10)</f>
        <v>0</v>
      </c>
      <c r="LY10" s="25"/>
      <c r="MA10" s="113">
        <f>SUM(LY10:LZ10)</f>
        <v>0</v>
      </c>
      <c r="MB10" s="25">
        <f>SUM(LP10,LS10,LV10,LY10)</f>
        <v>0</v>
      </c>
      <c r="MC10" s="24">
        <f>SUM(LQ10,LT10,LW10,LZ10)</f>
        <v>0</v>
      </c>
      <c r="MD10" s="113">
        <f>SUM(MB10:MC10)</f>
        <v>0</v>
      </c>
      <c r="ME10" s="25">
        <f>SUM(LM10,MB10)</f>
        <v>0</v>
      </c>
      <c r="MF10" s="24">
        <f>SUM(LN10,MC10)</f>
        <v>0</v>
      </c>
      <c r="MG10" s="113">
        <f>SUM(ME10:MF10)</f>
        <v>0</v>
      </c>
      <c r="MJ10" s="113">
        <f>SUM(MH10:MI10)</f>
        <v>0</v>
      </c>
      <c r="MK10" s="24">
        <v>10800</v>
      </c>
      <c r="MM10" s="113">
        <f>SUM(MK10:ML10)</f>
        <v>10800</v>
      </c>
      <c r="MN10" s="24">
        <v>3600</v>
      </c>
      <c r="MP10" s="113">
        <f>SUM(MN10:MO10)</f>
        <v>3600</v>
      </c>
      <c r="MQ10" s="26">
        <v>7200</v>
      </c>
      <c r="MR10" s="26"/>
      <c r="MS10" s="113">
        <f>SUM(MQ10:MR10)</f>
        <v>7200</v>
      </c>
      <c r="MT10" s="26">
        <v>4366</v>
      </c>
      <c r="MU10" s="26"/>
      <c r="MV10" s="113">
        <f>SUM(MT10:MU10)</f>
        <v>4366</v>
      </c>
      <c r="MW10" s="25">
        <f>SUM(MH10,MK10,MN10,MQ10,MT10)</f>
        <v>25966</v>
      </c>
      <c r="MX10" s="24">
        <f>SUM(MI10,ML10,MO10,MR10,MU10)</f>
        <v>0</v>
      </c>
      <c r="MY10" s="113">
        <f>SUM(MW10:MX10)</f>
        <v>25966</v>
      </c>
      <c r="NB10" s="113">
        <f>SUM(MZ10:NA10)</f>
        <v>0</v>
      </c>
      <c r="NE10" s="113">
        <f>SUM(NC10:ND10)</f>
        <v>0</v>
      </c>
      <c r="NF10" s="25">
        <f>SUM(MZ10,NC10)</f>
        <v>0</v>
      </c>
      <c r="NG10" s="24">
        <f>SUM(NA10,ND10)</f>
        <v>0</v>
      </c>
      <c r="NH10" s="113">
        <f>SUM(NF10:NG10)</f>
        <v>0</v>
      </c>
      <c r="NK10" s="113">
        <f>SUM(NI10:NJ10)</f>
        <v>0</v>
      </c>
      <c r="NN10" s="113">
        <f>SUM(NL10:NM10)</f>
        <v>0</v>
      </c>
      <c r="NO10" s="25">
        <f>SUM(NI10,NL10)</f>
        <v>0</v>
      </c>
      <c r="NP10" s="24">
        <f>SUM(NJ10,NM10)</f>
        <v>0</v>
      </c>
      <c r="NQ10" s="113">
        <f>SUM(NO10:NP10)</f>
        <v>0</v>
      </c>
      <c r="NT10" s="113">
        <f>SUM(NR10:NS10)</f>
        <v>0</v>
      </c>
      <c r="NU10" s="24">
        <f>NR10</f>
        <v>0</v>
      </c>
      <c r="NV10" s="24">
        <f>NS10</f>
        <v>0</v>
      </c>
      <c r="NW10" s="113">
        <f>SUM(NU10:NV10)</f>
        <v>0</v>
      </c>
      <c r="NX10" s="25">
        <f>SUM(MW10,NF10,NO10,NU10)</f>
        <v>25966</v>
      </c>
      <c r="NY10" s="24">
        <f>SUM(MX10,NG10,NP10,NV10)</f>
        <v>0</v>
      </c>
      <c r="NZ10" s="113">
        <f>SUM(NX10:NY10)</f>
        <v>25966</v>
      </c>
      <c r="OA10" s="25">
        <f t="shared" ref="OA10:OA38" si="2">SUM(GT10,JQ10,KU10,ME10,NX10)</f>
        <v>217539</v>
      </c>
      <c r="OB10" s="24">
        <f t="shared" ref="OB10:OB38" si="3">SUM(GU10,JR10,KV10,MF10,NY10)</f>
        <v>5809</v>
      </c>
      <c r="OC10" s="113">
        <f>SUM(OA10:OB10)</f>
        <v>223348</v>
      </c>
      <c r="OD10" s="25">
        <f t="shared" ref="OD10:OD38" si="4">SUM(AH10,BL10,OA10)</f>
        <v>3585313</v>
      </c>
      <c r="OE10" s="24">
        <f t="shared" ref="OE10:OE38" si="5">SUM(AI10,BM10,OB10)</f>
        <v>32704</v>
      </c>
      <c r="OF10" s="113">
        <f>SUM(OD10:OE10)</f>
        <v>3618017</v>
      </c>
      <c r="OG10" s="27"/>
      <c r="OI10" s="28"/>
      <c r="OJ10" s="29"/>
    </row>
    <row r="11" spans="1:402" s="24" customFormat="1" ht="16.5" thickBot="1" x14ac:dyDescent="0.3">
      <c r="A11" s="21">
        <v>2</v>
      </c>
      <c r="B11" s="22" t="s">
        <v>212</v>
      </c>
      <c r="C11" s="23" t="s">
        <v>3</v>
      </c>
      <c r="D11" s="24">
        <v>234642</v>
      </c>
      <c r="E11" s="24">
        <f>72+685+73+73+3555+89+620</f>
        <v>5167</v>
      </c>
      <c r="F11" s="113">
        <f t="shared" ref="F11:F38" si="6">SUM(D11:E11)</f>
        <v>239809</v>
      </c>
      <c r="G11" s="27">
        <v>26051</v>
      </c>
      <c r="I11" s="113">
        <f t="shared" ref="I11:I38" si="7">SUM(G11:H11)</f>
        <v>26051</v>
      </c>
      <c r="J11" s="24">
        <v>22386</v>
      </c>
      <c r="K11" s="24">
        <f>1+1+1</f>
        <v>3</v>
      </c>
      <c r="L11" s="113">
        <f t="shared" ref="L11:L38" si="8">SUM(J11:K11)</f>
        <v>22389</v>
      </c>
      <c r="M11" s="24">
        <v>13013</v>
      </c>
      <c r="O11" s="113">
        <f t="shared" ref="O11:O38" si="9">SUM(M11:N11)</f>
        <v>13013</v>
      </c>
      <c r="P11" s="24">
        <v>17239</v>
      </c>
      <c r="R11" s="113">
        <f t="shared" ref="R11:R38" si="10">SUM(P11:Q11)</f>
        <v>17239</v>
      </c>
      <c r="S11" s="24">
        <v>23290</v>
      </c>
      <c r="U11" s="113">
        <f t="shared" ref="U11:U38" si="11">SUM(S11:T11)</f>
        <v>23290</v>
      </c>
      <c r="V11" s="24">
        <v>15420</v>
      </c>
      <c r="X11" s="113">
        <f t="shared" ref="X11:X38" si="12">SUM(V11:W11)</f>
        <v>15420</v>
      </c>
      <c r="Y11" s="24">
        <v>26562</v>
      </c>
      <c r="AA11" s="113">
        <f t="shared" ref="AA11:AA38" si="13">SUM(Y11:Z11)</f>
        <v>26562</v>
      </c>
      <c r="AB11" s="25">
        <f t="shared" ref="AB11:AB73" si="14">SUM(G11,J11,M11,P11,S11,V11,Y11)</f>
        <v>143961</v>
      </c>
      <c r="AC11" s="24">
        <f t="shared" ref="AC11:AC73" si="15">SUM(H11,K11,N11,Q11,T11,W11,Z11)</f>
        <v>3</v>
      </c>
      <c r="AD11" s="113">
        <f t="shared" ref="AD11:AD38" si="16">SUM(AB11:AC11)</f>
        <v>143964</v>
      </c>
      <c r="AE11" s="24">
        <v>69761</v>
      </c>
      <c r="AG11" s="113">
        <f t="shared" ref="AG11:AG38" si="17">SUM(AE11:AF11)</f>
        <v>69761</v>
      </c>
      <c r="AH11" s="25">
        <f t="shared" ref="AH11:AH74" si="18">SUM(D11,AB11,AE11)</f>
        <v>448364</v>
      </c>
      <c r="AI11" s="24">
        <f t="shared" ref="AI11:AI74" si="19">SUM(E11,AC11,AF11)</f>
        <v>5170</v>
      </c>
      <c r="AJ11" s="113">
        <f t="shared" ref="AJ11:AJ38" si="20">SUM(AH11:AI11)</f>
        <v>453534</v>
      </c>
      <c r="AK11" s="24">
        <v>285282</v>
      </c>
      <c r="AL11" s="24">
        <f>26+25+25</f>
        <v>76</v>
      </c>
      <c r="AM11" s="113">
        <f t="shared" ref="AM11:AM38" si="21">SUM(AK11:AL11)</f>
        <v>285358</v>
      </c>
      <c r="AP11" s="113">
        <f t="shared" ref="AP11:AP38" si="22">SUM(AN11:AO11)</f>
        <v>0</v>
      </c>
      <c r="AQ11" s="24">
        <v>1492</v>
      </c>
      <c r="AS11" s="113">
        <f t="shared" ref="AS11:AS38" si="23">SUM(AQ11:AR11)</f>
        <v>1492</v>
      </c>
      <c r="AT11" s="24">
        <v>6142</v>
      </c>
      <c r="AV11" s="113">
        <f t="shared" ref="AV11:AV38" si="24">SUM(AT11:AU11)</f>
        <v>6142</v>
      </c>
      <c r="AW11" s="24">
        <v>5743</v>
      </c>
      <c r="AY11" s="113">
        <f t="shared" ref="AY11:AY38" si="25">SUM(AW11:AX11)</f>
        <v>5743</v>
      </c>
      <c r="AZ11" s="24">
        <v>523</v>
      </c>
      <c r="BB11" s="113">
        <f t="shared" ref="BB11:BB38" si="26">SUM(AZ11:BA11)</f>
        <v>523</v>
      </c>
      <c r="BE11" s="113">
        <f t="shared" ref="BE11:BE38" si="27">SUM(BC11:BD11)</f>
        <v>0</v>
      </c>
      <c r="BH11" s="113">
        <f t="shared" ref="BH11:BH38" si="28">SUM(BF11:BG11)</f>
        <v>0</v>
      </c>
      <c r="BK11" s="113">
        <f t="shared" ref="BK11:BK38" si="29">SUM(BI11:BJ11)</f>
        <v>0</v>
      </c>
      <c r="BL11" s="25">
        <f t="shared" ref="BL11:BL38" si="30">SUM(AK11,AN11,AQ11,AT11,AW11,AZ11,BC11,BF11,BI11)</f>
        <v>299182</v>
      </c>
      <c r="BM11" s="24">
        <f t="shared" ref="BM11:BM38" si="31">SUM(AL11,AO11,AR11,AU11,AX11,BA11,BD11,BG11,BJ11)</f>
        <v>76</v>
      </c>
      <c r="BN11" s="113">
        <f t="shared" ref="BN11:BN38" si="32">SUM(BL11:BM11)</f>
        <v>299258</v>
      </c>
      <c r="BQ11" s="113">
        <f t="shared" ref="BQ11:BQ38" si="33">SUM(BO11:BP11)</f>
        <v>0</v>
      </c>
      <c r="BT11" s="113">
        <f t="shared" ref="BT11:BT38" si="34">SUM(BR11:BS11)</f>
        <v>0</v>
      </c>
      <c r="BW11" s="113">
        <f t="shared" ref="BW11:BW38" si="35">SUM(BU11:BV11)</f>
        <v>0</v>
      </c>
      <c r="BZ11" s="113">
        <f t="shared" ref="BZ11:BZ38" si="36">SUM(BX11:BY11)</f>
        <v>0</v>
      </c>
      <c r="CA11" s="24">
        <v>1980</v>
      </c>
      <c r="CC11" s="113">
        <f t="shared" ref="CC11:CC38" si="37">SUM(CA11:CB11)</f>
        <v>1980</v>
      </c>
      <c r="CD11" s="24">
        <v>0</v>
      </c>
      <c r="CE11" s="24">
        <v>0</v>
      </c>
      <c r="CF11" s="113">
        <f t="shared" ref="CF11:CF38" si="38">SUM(CD11:CE11)</f>
        <v>0</v>
      </c>
      <c r="CI11" s="113">
        <f t="shared" ref="CI11:CI38" si="39">SUM(CG11:CH11)</f>
        <v>0</v>
      </c>
      <c r="CL11" s="113">
        <f t="shared" ref="CL11:CL38" si="40">SUM(CJ11:CK11)</f>
        <v>0</v>
      </c>
      <c r="CM11" s="25">
        <f t="shared" ref="CM11:CM74" si="41">SUM(BO11,BR11,BU11,BX11,CA11,CD11,CG11,CJ11)</f>
        <v>1980</v>
      </c>
      <c r="CN11" s="24">
        <f t="shared" ref="CN11:CN74" si="42">SUM(BP11,BS11,BV11,BY11,CB11,CE11,CH11,CK11)</f>
        <v>0</v>
      </c>
      <c r="CO11" s="113">
        <f t="shared" ref="CO11:CO38" si="43">SUM(CM11:CN11)</f>
        <v>1980</v>
      </c>
      <c r="CR11" s="113">
        <f t="shared" ref="CR11:CR38" si="44">SUM(CP11:CQ11)</f>
        <v>0</v>
      </c>
      <c r="CU11" s="113">
        <f t="shared" ref="CU11:CU38" si="45">SUM(CS11:CT11)</f>
        <v>0</v>
      </c>
      <c r="CX11" s="113">
        <f t="shared" ref="CX11:CX38" si="46">SUM(CV11:CW11)</f>
        <v>0</v>
      </c>
      <c r="DA11" s="113">
        <f t="shared" ref="DA11:DA38" si="47">SUM(CY11:CZ11)</f>
        <v>0</v>
      </c>
      <c r="DD11" s="113">
        <f t="shared" ref="DD11:DD38" si="48">SUM(DB11:DC11)</f>
        <v>0</v>
      </c>
      <c r="DE11" s="25">
        <f t="shared" ref="DE11:DE74" si="49">SUM(CP11,CS11,CV11,CY11,DB11)</f>
        <v>0</v>
      </c>
      <c r="DF11" s="24">
        <f t="shared" ref="DF11:DF74" si="50">SUM(CQ11,CT11,CW11,CZ11,DC11)</f>
        <v>0</v>
      </c>
      <c r="DG11" s="113">
        <f t="shared" ref="DG11:DG38" si="51">SUM(DE11:DF11)</f>
        <v>0</v>
      </c>
      <c r="DJ11" s="113">
        <f t="shared" ref="DJ11:DJ38" si="52">SUM(DH11:DI11)</f>
        <v>0</v>
      </c>
      <c r="DM11" s="113">
        <f t="shared" ref="DM11:DM38" si="53">SUM(DK11:DL11)</f>
        <v>0</v>
      </c>
      <c r="DP11" s="113">
        <f t="shared" ref="DP11:DP38" si="54">SUM(DN11:DO11)</f>
        <v>0</v>
      </c>
      <c r="DS11" s="113">
        <f t="shared" ref="DS11:DS38" si="55">SUM(DQ11:DR11)</f>
        <v>0</v>
      </c>
      <c r="DV11" s="113">
        <f t="shared" ref="DV11:DV38" si="56">SUM(DT11:DU11)</f>
        <v>0</v>
      </c>
      <c r="DY11" s="113">
        <f t="shared" ref="DY11:DY38" si="57">SUM(DW11:DX11)</f>
        <v>0</v>
      </c>
      <c r="EB11" s="113">
        <f t="shared" ref="EB11:EB38" si="58">SUM(DZ11:EA11)</f>
        <v>0</v>
      </c>
      <c r="EC11" s="25">
        <f t="shared" ref="EC11:EC74" si="59">SUM(DH11,DK11,DN11,DQ11,DT11,DW11,DZ11)</f>
        <v>0</v>
      </c>
      <c r="ED11" s="24">
        <f t="shared" ref="ED11:ED74" si="60">SUM(DI11,DL11,DO11,DR11,DU11,DX11,EA11)</f>
        <v>0</v>
      </c>
      <c r="EE11" s="113">
        <f t="shared" ref="EE11:EE38" si="61">SUM(EC11:ED11)</f>
        <v>0</v>
      </c>
      <c r="EH11" s="113">
        <f t="shared" ref="EH11:EH38" si="62">SUM(EF11:EG11)</f>
        <v>0</v>
      </c>
      <c r="EI11" s="24">
        <f>23241+3176</f>
        <v>26417</v>
      </c>
      <c r="EK11" s="113">
        <f t="shared" ref="EK11:EK38" si="63">SUM(EI11:EJ11)</f>
        <v>26417</v>
      </c>
      <c r="EL11" s="24">
        <v>1147</v>
      </c>
      <c r="EN11" s="113">
        <f t="shared" ref="EN11:EN38" si="64">SUM(EL11:EM11)</f>
        <v>1147</v>
      </c>
      <c r="EO11" s="25">
        <f t="shared" ref="EO11:EO74" si="65">SUM(EF11,EI11,EL11)</f>
        <v>27564</v>
      </c>
      <c r="EP11" s="24">
        <f t="shared" ref="EP11:EP74" si="66">SUM(EG11,EJ11,EM11)</f>
        <v>0</v>
      </c>
      <c r="EQ11" s="113">
        <f t="shared" ref="EQ11:EQ38" si="67">SUM(EO11:EP11)</f>
        <v>27564</v>
      </c>
      <c r="ET11" s="113">
        <f t="shared" ref="ET11:ET38" si="68">SUM(ER11:ES11)</f>
        <v>0</v>
      </c>
      <c r="EW11" s="113">
        <f t="shared" ref="EW11:EW38" si="69">SUM(EU11:EV11)</f>
        <v>0</v>
      </c>
      <c r="EZ11" s="113">
        <f t="shared" ref="EZ11:EZ38" si="70">SUM(EX11:EY11)</f>
        <v>0</v>
      </c>
      <c r="FC11" s="113">
        <f t="shared" ref="FC11:FC38" si="71">SUM(FA11:FB11)</f>
        <v>0</v>
      </c>
      <c r="FF11" s="113">
        <f t="shared" ref="FF11:FF38" si="72">SUM(FD11:FE11)</f>
        <v>0</v>
      </c>
      <c r="FI11" s="113">
        <f t="shared" ref="FI11:FI38" si="73">SUM(FG11:FH11)</f>
        <v>0</v>
      </c>
      <c r="FJ11" s="25">
        <f t="shared" ref="FJ11:FJ74" si="74">SUM(ER11,EU11,EX11,FA11,FD11,FG11)</f>
        <v>0</v>
      </c>
      <c r="FK11" s="24">
        <f t="shared" ref="FK11:FK74" si="75">SUM(ES11,EV11,EY11,FB11,FE11,FH11)</f>
        <v>0</v>
      </c>
      <c r="FL11" s="113">
        <f t="shared" ref="FL11:FL38" si="76">SUM(FJ11:FK11)</f>
        <v>0</v>
      </c>
      <c r="FM11" s="24">
        <f>5350+163</f>
        <v>5513</v>
      </c>
      <c r="FO11" s="113">
        <f t="shared" ref="FO11:FO38" si="77">SUM(FM11:FN11)</f>
        <v>5513</v>
      </c>
      <c r="FR11" s="113">
        <f t="shared" ref="FR11:FR38" si="78">SUM(FP11:FQ11)</f>
        <v>0</v>
      </c>
      <c r="FS11" s="24">
        <v>1299</v>
      </c>
      <c r="FT11" s="24">
        <v>180</v>
      </c>
      <c r="FU11" s="113">
        <f t="shared" ref="FU11:FU38" si="79">SUM(FS11:FT11)</f>
        <v>1479</v>
      </c>
      <c r="FX11" s="113">
        <f t="shared" ref="FX11:FX38" si="80">SUM(FV11:FW11)</f>
        <v>0</v>
      </c>
      <c r="FY11" s="24">
        <v>1384</v>
      </c>
      <c r="FZ11" s="24">
        <f>-230-177+230+177+39+30+33+26</f>
        <v>128</v>
      </c>
      <c r="GA11" s="113">
        <f t="shared" ref="GA11:GA38" si="81">SUM(FY11:FZ11)</f>
        <v>1512</v>
      </c>
      <c r="GB11" s="25">
        <f t="shared" ref="GB11:GB74" si="82">SUM(FM11,FP11,FS11,FV11,FY11)</f>
        <v>8196</v>
      </c>
      <c r="GC11" s="24">
        <f t="shared" ref="GC11:GC74" si="83">SUM(FN11,FQ11,FT11,FW11,FZ11)</f>
        <v>308</v>
      </c>
      <c r="GD11" s="113">
        <f t="shared" ref="GD11:GD38" si="84">SUM(GB11:GC11)</f>
        <v>8504</v>
      </c>
      <c r="GE11" s="24">
        <f>1038+238</f>
        <v>1276</v>
      </c>
      <c r="GG11" s="113">
        <f t="shared" ref="GG11:GG38" si="85">SUM(GE11:GF11)</f>
        <v>1276</v>
      </c>
      <c r="GH11" s="24">
        <f t="shared" ref="GH11:GI74" si="86">SUM(GE11)</f>
        <v>1276</v>
      </c>
      <c r="GI11" s="24">
        <f t="shared" si="86"/>
        <v>0</v>
      </c>
      <c r="GJ11" s="113">
        <f t="shared" ref="GJ11:GJ38" si="87">SUM(GH11:GI11)</f>
        <v>1276</v>
      </c>
      <c r="GM11" s="113">
        <f t="shared" ref="GM11:GM38" si="88">SUM(GK11:GL11)</f>
        <v>0</v>
      </c>
      <c r="GP11" s="113">
        <f t="shared" ref="GP11:GP38" si="89">SUM(GN11:GO11)</f>
        <v>0</v>
      </c>
      <c r="GQ11" s="25">
        <f t="shared" ref="GQ11:GQ74" si="90">SUM(GK11,GN11)</f>
        <v>0</v>
      </c>
      <c r="GR11" s="24">
        <f t="shared" ref="GR11:GR74" si="91">SUM(GL11,GO11)</f>
        <v>0</v>
      </c>
      <c r="GS11" s="113">
        <f t="shared" ref="GS11:GS38" si="92">SUM(GQ11:GR11)</f>
        <v>0</v>
      </c>
      <c r="GT11" s="25">
        <f t="shared" si="0"/>
        <v>39016</v>
      </c>
      <c r="GU11" s="24">
        <f t="shared" si="1"/>
        <v>308</v>
      </c>
      <c r="GV11" s="113">
        <f t="shared" ref="GV11:GV38" si="93">SUM(GT11:GU11)</f>
        <v>39324</v>
      </c>
      <c r="GY11" s="113">
        <f t="shared" ref="GY11:GY38" si="94">SUM(GW11:GX11)</f>
        <v>0</v>
      </c>
      <c r="GZ11" s="24">
        <v>12620</v>
      </c>
      <c r="HB11" s="113">
        <f t="shared" ref="HB11:HB38" si="95">SUM(GZ11:HA11)</f>
        <v>12620</v>
      </c>
      <c r="HE11" s="113">
        <f t="shared" ref="HE11:HE38" si="96">SUM(HC11:HD11)</f>
        <v>0</v>
      </c>
      <c r="HH11" s="113">
        <f t="shared" ref="HH11:HH38" si="97">SUM(HF11:HG11)</f>
        <v>0</v>
      </c>
      <c r="HK11" s="113">
        <f t="shared" ref="HK11:HK38" si="98">SUM(HI11:HJ11)</f>
        <v>0</v>
      </c>
      <c r="HN11" s="113">
        <f t="shared" ref="HN11:HN38" si="99">SUM(HL11:HM11)</f>
        <v>0</v>
      </c>
      <c r="HQ11" s="113">
        <f t="shared" ref="HQ11:HQ38" si="100">SUM(HO11:HP11)</f>
        <v>0</v>
      </c>
      <c r="HT11" s="113">
        <f t="shared" ref="HT11:HT38" si="101">SUM(HR11:HS11)</f>
        <v>0</v>
      </c>
      <c r="HU11" s="25">
        <f t="shared" ref="HU11:HU38" si="102">SUM(GW11,GZ11,HC11,HF11,HI11,HL11,HO11,HR11)</f>
        <v>12620</v>
      </c>
      <c r="HV11" s="24">
        <f t="shared" ref="HV11:HV38" si="103">SUM(GX11,HA11,HD11,HG11,HJ11,HM11,HP11,HS11)</f>
        <v>0</v>
      </c>
      <c r="HW11" s="113">
        <f t="shared" ref="HW11:HW38" si="104">SUM(HU11:HV11)</f>
        <v>12620</v>
      </c>
      <c r="HZ11" s="113">
        <f t="shared" ref="HZ11:HZ38" si="105">SUM(HX11:HY11)</f>
        <v>0</v>
      </c>
      <c r="IA11" s="25">
        <f t="shared" ref="IA11:IA74" si="106">HX11</f>
        <v>0</v>
      </c>
      <c r="IB11" s="24">
        <f t="shared" ref="IB11:IB74" si="107">HY11</f>
        <v>0</v>
      </c>
      <c r="IC11" s="113">
        <f t="shared" ref="IC11:IC38" si="108">SUM(IA11:IB11)</f>
        <v>0</v>
      </c>
      <c r="IF11" s="113">
        <f t="shared" ref="IF11:IF38" si="109">SUM(ID11:IE11)</f>
        <v>0</v>
      </c>
      <c r="II11" s="113">
        <f t="shared" ref="II11:II38" si="110">SUM(IG11:IH11)</f>
        <v>0</v>
      </c>
      <c r="IJ11" s="25">
        <f t="shared" ref="IJ11:IJ74" si="111">SUM(ID11,IG11)</f>
        <v>0</v>
      </c>
      <c r="IK11" s="24">
        <f t="shared" ref="IK11:IK74" si="112">SUM(IE11,IH11)</f>
        <v>0</v>
      </c>
      <c r="IL11" s="113">
        <f t="shared" ref="IL11:IL38" si="113">SUM(IJ11:IK11)</f>
        <v>0</v>
      </c>
      <c r="IO11" s="113">
        <f t="shared" ref="IO11:IO38" si="114">SUM(IM11:IN11)</f>
        <v>0</v>
      </c>
      <c r="IR11" s="113">
        <f t="shared" ref="IR11:IR38" si="115">SUM(IP11:IQ11)</f>
        <v>0</v>
      </c>
      <c r="IS11" s="25">
        <f t="shared" ref="IS11:IS74" si="116">SUM(IM11,IP11)</f>
        <v>0</v>
      </c>
      <c r="IT11" s="24">
        <f t="shared" ref="IT11:IT74" si="117">SUM(IN11,IQ11)</f>
        <v>0</v>
      </c>
      <c r="IU11" s="113">
        <f t="shared" ref="IU11:IU38" si="118">SUM(IS11:IT11)</f>
        <v>0</v>
      </c>
      <c r="IX11" s="113">
        <f t="shared" ref="IX11:IX38" si="119">SUM(IV11:IW11)</f>
        <v>0</v>
      </c>
      <c r="JA11" s="113">
        <f t="shared" ref="JA11:JA38" si="120">SUM(IY11:IZ11)</f>
        <v>0</v>
      </c>
      <c r="JB11" s="25">
        <f t="shared" ref="JB11:JB74" si="121">SUM(IV11,IY11)</f>
        <v>0</v>
      </c>
      <c r="JC11" s="24">
        <f t="shared" ref="JC11:JC74" si="122">SUM(IW11,IZ11)</f>
        <v>0</v>
      </c>
      <c r="JD11" s="113">
        <f t="shared" ref="JD11:JD38" si="123">SUM(JB11:JC11)</f>
        <v>0</v>
      </c>
      <c r="JE11" s="25"/>
      <c r="JG11" s="113">
        <f t="shared" ref="JG11:JG38" si="124">SUM(JE11:JF11)</f>
        <v>0</v>
      </c>
      <c r="JH11" s="25"/>
      <c r="JJ11" s="113">
        <f t="shared" ref="JJ11:JJ38" si="125">SUM(JH11:JI11)</f>
        <v>0</v>
      </c>
      <c r="JK11" s="25">
        <f t="shared" ref="JK11:JK74" si="126">SUM(JE11,JH11)</f>
        <v>0</v>
      </c>
      <c r="JL11" s="24">
        <f t="shared" ref="JL11:JL74" si="127">SUM(JF11,JI11)</f>
        <v>0</v>
      </c>
      <c r="JM11" s="113">
        <f t="shared" ref="JM11:JM38" si="128">SUM(JK11:JL11)</f>
        <v>0</v>
      </c>
      <c r="JP11" s="113">
        <f t="shared" ref="JP11:JP38" si="129">SUM(JN11:JO11)</f>
        <v>0</v>
      </c>
      <c r="JQ11" s="25">
        <f t="shared" ref="JQ11:JQ74" si="130">SUM(HU11,IA11,IJ11,,IS11,JB11,JK11,JN11)</f>
        <v>12620</v>
      </c>
      <c r="JR11" s="24">
        <f t="shared" ref="JR11:JR74" si="131">SUM(HV11,IB11,IK11,,IT11,JC11,JL11,JO11)</f>
        <v>0</v>
      </c>
      <c r="JS11" s="113">
        <f t="shared" ref="JS11:JS38" si="132">SUM(JQ11:JR11)</f>
        <v>12620</v>
      </c>
      <c r="JV11" s="113">
        <f t="shared" ref="JV11:JV38" si="133">SUM(JT11:JU11)</f>
        <v>0</v>
      </c>
      <c r="JY11" s="113">
        <f t="shared" ref="JY11:JY38" si="134">SUM(JW11:JX11)</f>
        <v>0</v>
      </c>
      <c r="KB11" s="113">
        <f t="shared" ref="KB11:KB38" si="135">SUM(JZ11:KA11)</f>
        <v>0</v>
      </c>
      <c r="KC11" s="25">
        <f t="shared" ref="KC11:KC74" si="136">SUM(JW11,JZ11)</f>
        <v>0</v>
      </c>
      <c r="KD11" s="24">
        <f t="shared" ref="KD11:KD74" si="137">SUM(JX11,KA11)</f>
        <v>0</v>
      </c>
      <c r="KE11" s="113">
        <f t="shared" ref="KE11:KE38" si="138">SUM(KC11:KD11)</f>
        <v>0</v>
      </c>
      <c r="KH11" s="113">
        <f t="shared" ref="KH11:KH38" si="139">SUM(KF11:KG11)</f>
        <v>0</v>
      </c>
      <c r="KK11" s="113">
        <f t="shared" ref="KK11:KK38" si="140">SUM(KI11:KJ11)</f>
        <v>0</v>
      </c>
      <c r="KN11" s="113">
        <f t="shared" ref="KN11:KN38" si="141">SUM(KL11:KM11)</f>
        <v>0</v>
      </c>
      <c r="KQ11" s="113">
        <f t="shared" ref="KQ11:KQ38" si="142">SUM(KO11:KP11)</f>
        <v>0</v>
      </c>
      <c r="KR11" s="25">
        <f t="shared" ref="KR11:KR74" si="143">SUM(KF11,KI11,KL11,KO11)</f>
        <v>0</v>
      </c>
      <c r="KS11" s="24">
        <f t="shared" ref="KS11:KS74" si="144">SUM(KG11,KJ11,KM11,KP11)</f>
        <v>0</v>
      </c>
      <c r="KT11" s="113">
        <f t="shared" ref="KT11:KT38" si="145">SUM(KR11:KS11)</f>
        <v>0</v>
      </c>
      <c r="KU11" s="25">
        <f t="shared" ref="KU11:KU74" si="146">SUM(JT11,KC11,KR11)</f>
        <v>0</v>
      </c>
      <c r="KV11" s="24">
        <f t="shared" ref="KV11:KV74" si="147">SUM(JU11,KD11,KS11)</f>
        <v>0</v>
      </c>
      <c r="KW11" s="113">
        <f t="shared" ref="KW11:KW38" si="148">SUM(KU11:KV11)</f>
        <v>0</v>
      </c>
      <c r="KX11" s="25"/>
      <c r="KZ11" s="113">
        <f t="shared" ref="KZ11:KZ38" si="149">SUM(KX11:KY11)</f>
        <v>0</v>
      </c>
      <c r="LA11" s="25"/>
      <c r="LC11" s="113">
        <f t="shared" ref="LC11:LC38" si="150">SUM(LA11:LB11)</f>
        <v>0</v>
      </c>
      <c r="LD11" s="25"/>
      <c r="LF11" s="113">
        <f t="shared" ref="LF11:LF38" si="151">SUM(LD11:LE11)</f>
        <v>0</v>
      </c>
      <c r="LG11" s="25"/>
      <c r="LI11" s="113">
        <f t="shared" ref="LI11:LI38" si="152">SUM(LG11:LH11)</f>
        <v>0</v>
      </c>
      <c r="LJ11" s="25"/>
      <c r="LL11" s="113">
        <f t="shared" ref="LL11:LL38" si="153">SUM(LJ11:LK11)</f>
        <v>0</v>
      </c>
      <c r="LM11" s="25">
        <f t="shared" ref="LM11:LM74" si="154">SUM(KX11,LA11,LD11,LG11,LJ11)</f>
        <v>0</v>
      </c>
      <c r="LN11" s="24">
        <f t="shared" ref="LN11:LN74" si="155">SUM(KY11,LB11,LE11,LH11,LK11)</f>
        <v>0</v>
      </c>
      <c r="LO11" s="113">
        <f t="shared" ref="LO11:LO38" si="156">SUM(LM11:LN11)</f>
        <v>0</v>
      </c>
      <c r="LP11" s="25"/>
      <c r="LR11" s="113">
        <f t="shared" ref="LR11:LR38" si="157">SUM(LP11:LQ11)</f>
        <v>0</v>
      </c>
      <c r="LS11" s="25"/>
      <c r="LU11" s="113">
        <f t="shared" ref="LU11:LU38" si="158">SUM(LS11:LT11)</f>
        <v>0</v>
      </c>
      <c r="LV11" s="25"/>
      <c r="LX11" s="113">
        <f t="shared" ref="LX11:LX38" si="159">SUM(LV11:LW11)</f>
        <v>0</v>
      </c>
      <c r="LY11" s="25"/>
      <c r="MA11" s="113">
        <f t="shared" ref="MA11:MA38" si="160">SUM(LY11:LZ11)</f>
        <v>0</v>
      </c>
      <c r="MB11" s="25">
        <f t="shared" ref="MB11:MB74" si="161">SUM(LP11,LS11,LV11,LY11)</f>
        <v>0</v>
      </c>
      <c r="MC11" s="24">
        <f t="shared" ref="MC11:MC74" si="162">SUM(LQ11,LT11,LW11,LZ11)</f>
        <v>0</v>
      </c>
      <c r="MD11" s="113">
        <f t="shared" ref="MD11:MD38" si="163">SUM(MB11:MC11)</f>
        <v>0</v>
      </c>
      <c r="ME11" s="25">
        <f t="shared" ref="ME11:ME74" si="164">SUM(LM11,MB11)</f>
        <v>0</v>
      </c>
      <c r="MF11" s="24">
        <f t="shared" ref="MF11:MF74" si="165">SUM(LN11,MC11)</f>
        <v>0</v>
      </c>
      <c r="MG11" s="113">
        <f t="shared" ref="MG11:MG38" si="166">SUM(ME11:MF11)</f>
        <v>0</v>
      </c>
      <c r="MJ11" s="113">
        <f t="shared" ref="MJ11:MJ38" si="167">SUM(MH11:MI11)</f>
        <v>0</v>
      </c>
      <c r="MK11" s="24">
        <v>2376</v>
      </c>
      <c r="MM11" s="113">
        <f t="shared" ref="MM11:MM38" si="168">SUM(MK11:ML11)</f>
        <v>2376</v>
      </c>
      <c r="MN11" s="24">
        <v>792</v>
      </c>
      <c r="MP11" s="113">
        <f t="shared" ref="MP11:MP38" si="169">SUM(MN11:MO11)</f>
        <v>792</v>
      </c>
      <c r="MQ11" s="26">
        <v>1944</v>
      </c>
      <c r="MR11" s="26"/>
      <c r="MS11" s="113">
        <f t="shared" ref="MS11:MS38" si="170">SUM(MQ11:MR11)</f>
        <v>1944</v>
      </c>
      <c r="MT11" s="26"/>
      <c r="MU11" s="26"/>
      <c r="MV11" s="113">
        <f t="shared" ref="MV11:MV38" si="171">SUM(MT11:MU11)</f>
        <v>0</v>
      </c>
      <c r="MW11" s="25">
        <f t="shared" ref="MW11:MW74" si="172">SUM(MH11,MK11,MN11,MQ11,MT11)</f>
        <v>5112</v>
      </c>
      <c r="MX11" s="24">
        <f t="shared" ref="MX11:MX74" si="173">SUM(MI11,ML11,MO11,MR11,MU11)</f>
        <v>0</v>
      </c>
      <c r="MY11" s="113">
        <f t="shared" ref="MY11:MY38" si="174">SUM(MW11:MX11)</f>
        <v>5112</v>
      </c>
      <c r="NB11" s="113">
        <f t="shared" ref="NB11:NB38" si="175">SUM(MZ11:NA11)</f>
        <v>0</v>
      </c>
      <c r="NE11" s="113">
        <f t="shared" ref="NE11:NE38" si="176">SUM(NC11:ND11)</f>
        <v>0</v>
      </c>
      <c r="NF11" s="25">
        <f t="shared" ref="NF11:NF74" si="177">SUM(MZ11,NC11)</f>
        <v>0</v>
      </c>
      <c r="NG11" s="24">
        <f t="shared" ref="NG11:NG74" si="178">SUM(NA11,ND11)</f>
        <v>0</v>
      </c>
      <c r="NH11" s="113">
        <f t="shared" ref="NH11:NH38" si="179">SUM(NF11:NG11)</f>
        <v>0</v>
      </c>
      <c r="NK11" s="113">
        <f t="shared" ref="NK11:NK38" si="180">SUM(NI11:NJ11)</f>
        <v>0</v>
      </c>
      <c r="NN11" s="113">
        <f t="shared" ref="NN11:NN38" si="181">SUM(NL11:NM11)</f>
        <v>0</v>
      </c>
      <c r="NO11" s="25">
        <f t="shared" ref="NO11:NO74" si="182">SUM(NI11,NL11)</f>
        <v>0</v>
      </c>
      <c r="NP11" s="24">
        <f t="shared" ref="NP11:NP74" si="183">SUM(NJ11,NM11)</f>
        <v>0</v>
      </c>
      <c r="NQ11" s="113">
        <f t="shared" ref="NQ11:NQ38" si="184">SUM(NO11:NP11)</f>
        <v>0</v>
      </c>
      <c r="NT11" s="113">
        <f t="shared" ref="NT11:NT38" si="185">SUM(NR11:NS11)</f>
        <v>0</v>
      </c>
      <c r="NU11" s="24">
        <f t="shared" ref="NU11:NU74" si="186">NR11</f>
        <v>0</v>
      </c>
      <c r="NV11" s="24">
        <f t="shared" ref="NV11:NV74" si="187">NS11</f>
        <v>0</v>
      </c>
      <c r="NW11" s="113">
        <f t="shared" ref="NW11:NW38" si="188">SUM(NU11:NV11)</f>
        <v>0</v>
      </c>
      <c r="NX11" s="25">
        <f t="shared" ref="NX11:NX38" si="189">SUM(MW11,NF11,NO11,NU11)</f>
        <v>5112</v>
      </c>
      <c r="NY11" s="24">
        <f t="shared" ref="NY11:NY74" si="190">SUM(MX11,NG11,NP11,NV11)</f>
        <v>0</v>
      </c>
      <c r="NZ11" s="113">
        <f t="shared" ref="NZ11:NZ38" si="191">SUM(NX11:NY11)</f>
        <v>5112</v>
      </c>
      <c r="OA11" s="25">
        <f t="shared" si="2"/>
        <v>56748</v>
      </c>
      <c r="OB11" s="24">
        <f t="shared" si="3"/>
        <v>308</v>
      </c>
      <c r="OC11" s="113">
        <f t="shared" ref="OC11:OC38" si="192">SUM(OA11:OB11)</f>
        <v>57056</v>
      </c>
      <c r="OD11" s="25">
        <f t="shared" si="4"/>
        <v>804294</v>
      </c>
      <c r="OE11" s="24">
        <f t="shared" si="5"/>
        <v>5554</v>
      </c>
      <c r="OF11" s="113">
        <f t="shared" ref="OF11:OF38" si="193">SUM(OD11:OE11)</f>
        <v>809848</v>
      </c>
      <c r="OG11" s="27"/>
    </row>
    <row r="12" spans="1:402" s="24" customFormat="1" ht="16.5" thickBot="1" x14ac:dyDescent="0.3">
      <c r="A12" s="21">
        <v>3</v>
      </c>
      <c r="B12" s="22" t="s">
        <v>213</v>
      </c>
      <c r="C12" s="23" t="s">
        <v>146</v>
      </c>
      <c r="D12" s="24">
        <v>1074310</v>
      </c>
      <c r="E12" s="24">
        <f>8800+2362+638+3976</f>
        <v>15776</v>
      </c>
      <c r="F12" s="113">
        <f t="shared" si="6"/>
        <v>1090086</v>
      </c>
      <c r="G12" s="27">
        <v>95799</v>
      </c>
      <c r="I12" s="113">
        <f t="shared" si="7"/>
        <v>95799</v>
      </c>
      <c r="J12" s="24">
        <v>67182</v>
      </c>
      <c r="L12" s="113">
        <f t="shared" si="8"/>
        <v>67182</v>
      </c>
      <c r="M12" s="24">
        <v>45144</v>
      </c>
      <c r="O12" s="113">
        <f t="shared" si="9"/>
        <v>45144</v>
      </c>
      <c r="P12" s="24">
        <v>47013</v>
      </c>
      <c r="R12" s="113">
        <f t="shared" si="10"/>
        <v>47013</v>
      </c>
      <c r="S12" s="24">
        <v>72457</v>
      </c>
      <c r="U12" s="113">
        <f t="shared" si="11"/>
        <v>72457</v>
      </c>
      <c r="V12" s="24">
        <v>61158</v>
      </c>
      <c r="X12" s="113">
        <f t="shared" si="12"/>
        <v>61158</v>
      </c>
      <c r="Y12" s="24">
        <v>91706</v>
      </c>
      <c r="AA12" s="113">
        <f t="shared" si="13"/>
        <v>91706</v>
      </c>
      <c r="AB12" s="25">
        <f t="shared" si="14"/>
        <v>480459</v>
      </c>
      <c r="AC12" s="24">
        <f t="shared" si="15"/>
        <v>0</v>
      </c>
      <c r="AD12" s="113">
        <f t="shared" si="16"/>
        <v>480459</v>
      </c>
      <c r="AE12" s="24">
        <v>98314</v>
      </c>
      <c r="AF12" s="24">
        <v>-23</v>
      </c>
      <c r="AG12" s="113">
        <f t="shared" si="17"/>
        <v>98291</v>
      </c>
      <c r="AH12" s="25">
        <f t="shared" si="18"/>
        <v>1653083</v>
      </c>
      <c r="AI12" s="24">
        <f t="shared" si="19"/>
        <v>15753</v>
      </c>
      <c r="AJ12" s="113">
        <f t="shared" si="20"/>
        <v>1668836</v>
      </c>
      <c r="AK12" s="24">
        <v>426105</v>
      </c>
      <c r="AL12" s="24">
        <v>-2800</v>
      </c>
      <c r="AM12" s="113">
        <f t="shared" si="21"/>
        <v>423305</v>
      </c>
      <c r="AN12" s="24">
        <v>100177</v>
      </c>
      <c r="AO12" s="24">
        <f>1600+1200</f>
        <v>2800</v>
      </c>
      <c r="AP12" s="113">
        <f t="shared" si="22"/>
        <v>102977</v>
      </c>
      <c r="AQ12" s="24">
        <v>1227</v>
      </c>
      <c r="AR12" s="24">
        <f>577+156</f>
        <v>733</v>
      </c>
      <c r="AS12" s="113">
        <f t="shared" si="23"/>
        <v>1960</v>
      </c>
      <c r="AT12" s="24">
        <v>1118</v>
      </c>
      <c r="AV12" s="113">
        <f t="shared" si="24"/>
        <v>1118</v>
      </c>
      <c r="AW12" s="24">
        <v>8833</v>
      </c>
      <c r="AY12" s="113">
        <f t="shared" si="25"/>
        <v>8833</v>
      </c>
      <c r="BB12" s="113">
        <f t="shared" si="26"/>
        <v>0</v>
      </c>
      <c r="BC12" s="24">
        <v>1270</v>
      </c>
      <c r="BE12" s="113">
        <f t="shared" si="27"/>
        <v>1270</v>
      </c>
      <c r="BF12" s="24">
        <v>2600</v>
      </c>
      <c r="BH12" s="113">
        <f t="shared" si="28"/>
        <v>2600</v>
      </c>
      <c r="BI12" s="24">
        <v>7000</v>
      </c>
      <c r="BK12" s="113">
        <f t="shared" si="29"/>
        <v>7000</v>
      </c>
      <c r="BL12" s="25">
        <f t="shared" si="30"/>
        <v>548330</v>
      </c>
      <c r="BM12" s="24">
        <f t="shared" si="31"/>
        <v>733</v>
      </c>
      <c r="BN12" s="113">
        <f t="shared" si="32"/>
        <v>549063</v>
      </c>
      <c r="BO12" s="24">
        <v>169669</v>
      </c>
      <c r="BP12" s="24">
        <f>1774+479</f>
        <v>2253</v>
      </c>
      <c r="BQ12" s="113">
        <f t="shared" si="33"/>
        <v>171922</v>
      </c>
      <c r="BR12" s="24">
        <f>48550+5800</f>
        <v>54350</v>
      </c>
      <c r="BT12" s="113">
        <f t="shared" si="34"/>
        <v>54350</v>
      </c>
      <c r="BU12" s="24">
        <v>557003</v>
      </c>
      <c r="BV12" s="24">
        <f>12598+3402+275+75</f>
        <v>16350</v>
      </c>
      <c r="BW12" s="113">
        <f t="shared" si="35"/>
        <v>573353</v>
      </c>
      <c r="BX12" s="24">
        <v>26645</v>
      </c>
      <c r="BZ12" s="113">
        <f t="shared" si="36"/>
        <v>26645</v>
      </c>
      <c r="CA12" s="24">
        <v>56100</v>
      </c>
      <c r="CC12" s="113">
        <f t="shared" si="37"/>
        <v>56100</v>
      </c>
      <c r="CD12" s="24">
        <v>133759</v>
      </c>
      <c r="CE12" s="24">
        <f>3937+1063+38425+10375</f>
        <v>53800</v>
      </c>
      <c r="CF12" s="113">
        <f t="shared" si="38"/>
        <v>187559</v>
      </c>
      <c r="CG12" s="24">
        <v>135375</v>
      </c>
      <c r="CH12" s="24">
        <f>-1696-458+14567+3933+5400+1458</f>
        <v>23204</v>
      </c>
      <c r="CI12" s="113">
        <f t="shared" si="39"/>
        <v>158579</v>
      </c>
      <c r="CJ12" s="24">
        <v>110936</v>
      </c>
      <c r="CK12" s="24">
        <f>9921+2679+1575+425</f>
        <v>14600</v>
      </c>
      <c r="CL12" s="113">
        <f t="shared" si="40"/>
        <v>125536</v>
      </c>
      <c r="CM12" s="25">
        <f t="shared" si="41"/>
        <v>1243837</v>
      </c>
      <c r="CN12" s="24">
        <f t="shared" si="42"/>
        <v>110207</v>
      </c>
      <c r="CO12" s="113">
        <f t="shared" si="43"/>
        <v>1354044</v>
      </c>
      <c r="CP12" s="24">
        <v>646945</v>
      </c>
      <c r="CR12" s="113">
        <f t="shared" si="44"/>
        <v>646945</v>
      </c>
      <c r="CS12" s="24">
        <f>41234+735220+18417-125220-11234</f>
        <v>658417</v>
      </c>
      <c r="CU12" s="113">
        <f t="shared" si="45"/>
        <v>658417</v>
      </c>
      <c r="CX12" s="113">
        <f t="shared" si="46"/>
        <v>0</v>
      </c>
      <c r="CY12" s="24">
        <v>268653</v>
      </c>
      <c r="DA12" s="113">
        <f t="shared" si="47"/>
        <v>268653</v>
      </c>
      <c r="DB12" s="24">
        <v>17188</v>
      </c>
      <c r="DD12" s="113">
        <f t="shared" si="48"/>
        <v>17188</v>
      </c>
      <c r="DE12" s="25">
        <f t="shared" si="49"/>
        <v>1591203</v>
      </c>
      <c r="DF12" s="24">
        <f t="shared" si="50"/>
        <v>0</v>
      </c>
      <c r="DG12" s="113">
        <f t="shared" si="51"/>
        <v>1591203</v>
      </c>
      <c r="DH12" s="24">
        <v>158946</v>
      </c>
      <c r="DJ12" s="113">
        <f t="shared" si="52"/>
        <v>158946</v>
      </c>
      <c r="DK12" s="24">
        <v>111424</v>
      </c>
      <c r="DM12" s="113">
        <f t="shared" si="53"/>
        <v>111424</v>
      </c>
      <c r="DN12" s="24">
        <v>71759</v>
      </c>
      <c r="DO12" s="24">
        <f>-6739-1820</f>
        <v>-8559</v>
      </c>
      <c r="DP12" s="113">
        <f t="shared" si="54"/>
        <v>63200</v>
      </c>
      <c r="DQ12" s="24">
        <v>81939</v>
      </c>
      <c r="DS12" s="113">
        <f t="shared" si="55"/>
        <v>81939</v>
      </c>
      <c r="DT12" s="24">
        <v>159966</v>
      </c>
      <c r="DU12" s="24">
        <f>18539+5005</f>
        <v>23544</v>
      </c>
      <c r="DV12" s="113">
        <f t="shared" si="56"/>
        <v>183510</v>
      </c>
      <c r="DW12" s="24">
        <v>207966</v>
      </c>
      <c r="DY12" s="113">
        <f t="shared" si="57"/>
        <v>207966</v>
      </c>
      <c r="DZ12" s="24">
        <v>175653</v>
      </c>
      <c r="EA12" s="24">
        <f>-400-108-337-91-7401-1998-1575-425-290-78-1829-494-601-162</f>
        <v>-15789</v>
      </c>
      <c r="EB12" s="113">
        <f t="shared" si="58"/>
        <v>159864</v>
      </c>
      <c r="EC12" s="25">
        <f t="shared" si="59"/>
        <v>967653</v>
      </c>
      <c r="ED12" s="24">
        <f t="shared" si="60"/>
        <v>-804</v>
      </c>
      <c r="EE12" s="113">
        <f t="shared" si="61"/>
        <v>966849</v>
      </c>
      <c r="EF12" s="24">
        <v>21386</v>
      </c>
      <c r="EG12" s="24">
        <f>400+108+9800+2646</f>
        <v>12954</v>
      </c>
      <c r="EH12" s="113">
        <f t="shared" si="62"/>
        <v>34340</v>
      </c>
      <c r="EI12" s="24">
        <v>120888</v>
      </c>
      <c r="EJ12" s="24">
        <f>9785+2642+24000</f>
        <v>36427</v>
      </c>
      <c r="EK12" s="113">
        <f t="shared" si="63"/>
        <v>157315</v>
      </c>
      <c r="EN12" s="113">
        <f t="shared" si="64"/>
        <v>0</v>
      </c>
      <c r="EO12" s="25">
        <f t="shared" si="65"/>
        <v>142274</v>
      </c>
      <c r="EP12" s="24">
        <f t="shared" si="66"/>
        <v>49381</v>
      </c>
      <c r="EQ12" s="113">
        <f t="shared" si="67"/>
        <v>191655</v>
      </c>
      <c r="ET12" s="113">
        <f t="shared" si="68"/>
        <v>0</v>
      </c>
      <c r="EW12" s="113">
        <f t="shared" si="69"/>
        <v>0</v>
      </c>
      <c r="EZ12" s="113">
        <f t="shared" si="70"/>
        <v>0</v>
      </c>
      <c r="FA12" s="24">
        <v>166491</v>
      </c>
      <c r="FB12" s="24">
        <f>-2362-638</f>
        <v>-3000</v>
      </c>
      <c r="FC12" s="113">
        <f t="shared" si="71"/>
        <v>163491</v>
      </c>
      <c r="FD12" s="24">
        <v>8000</v>
      </c>
      <c r="FF12" s="113">
        <f t="shared" si="72"/>
        <v>8000</v>
      </c>
      <c r="FG12" s="24">
        <v>0</v>
      </c>
      <c r="FI12" s="113">
        <f t="shared" si="73"/>
        <v>0</v>
      </c>
      <c r="FJ12" s="25">
        <f t="shared" si="74"/>
        <v>174491</v>
      </c>
      <c r="FK12" s="24">
        <f t="shared" si="75"/>
        <v>-3000</v>
      </c>
      <c r="FL12" s="113">
        <f t="shared" si="76"/>
        <v>171491</v>
      </c>
      <c r="FM12" s="24">
        <v>48880</v>
      </c>
      <c r="FN12" s="24">
        <f>-2819-761+125+1575+425</f>
        <v>-1455</v>
      </c>
      <c r="FO12" s="113">
        <f t="shared" si="77"/>
        <v>47425</v>
      </c>
      <c r="FP12" s="24">
        <v>29400</v>
      </c>
      <c r="FQ12" s="24">
        <f>-709-191-512-138</f>
        <v>-1550</v>
      </c>
      <c r="FR12" s="113">
        <f t="shared" si="78"/>
        <v>27850</v>
      </c>
      <c r="FS12" s="24">
        <v>44045</v>
      </c>
      <c r="FT12" s="24">
        <f>587+158-866-234</f>
        <v>-355</v>
      </c>
      <c r="FU12" s="113">
        <f t="shared" si="79"/>
        <v>43690</v>
      </c>
      <c r="FV12" s="24">
        <v>3000</v>
      </c>
      <c r="FW12" s="24">
        <f>709+191</f>
        <v>900</v>
      </c>
      <c r="FX12" s="113">
        <f t="shared" si="80"/>
        <v>3900</v>
      </c>
      <c r="FY12" s="24">
        <v>140242</v>
      </c>
      <c r="FZ12" s="24">
        <f>-1575-425-1000-268-201-125-16-9-55+32+141+64-179-48</f>
        <v>-3664</v>
      </c>
      <c r="GA12" s="113">
        <f t="shared" si="81"/>
        <v>136578</v>
      </c>
      <c r="GB12" s="25">
        <f t="shared" si="82"/>
        <v>265567</v>
      </c>
      <c r="GC12" s="24">
        <f t="shared" si="83"/>
        <v>-6124</v>
      </c>
      <c r="GD12" s="113">
        <f t="shared" si="84"/>
        <v>259443</v>
      </c>
      <c r="GE12" s="24">
        <v>1200</v>
      </c>
      <c r="GG12" s="113">
        <f t="shared" si="85"/>
        <v>1200</v>
      </c>
      <c r="GH12" s="24">
        <f t="shared" si="86"/>
        <v>1200</v>
      </c>
      <c r="GI12" s="24">
        <f t="shared" si="86"/>
        <v>0</v>
      </c>
      <c r="GJ12" s="113">
        <f t="shared" si="87"/>
        <v>1200</v>
      </c>
      <c r="GM12" s="113">
        <f t="shared" si="88"/>
        <v>0</v>
      </c>
      <c r="GN12" s="24">
        <v>297767</v>
      </c>
      <c r="GP12" s="113">
        <f t="shared" si="89"/>
        <v>297767</v>
      </c>
      <c r="GQ12" s="25">
        <f t="shared" si="90"/>
        <v>297767</v>
      </c>
      <c r="GR12" s="24">
        <f t="shared" si="91"/>
        <v>0</v>
      </c>
      <c r="GS12" s="113">
        <f t="shared" si="92"/>
        <v>297767</v>
      </c>
      <c r="GT12" s="25">
        <f t="shared" si="0"/>
        <v>4683992</v>
      </c>
      <c r="GU12" s="24">
        <f t="shared" si="1"/>
        <v>149660</v>
      </c>
      <c r="GV12" s="113">
        <f t="shared" si="93"/>
        <v>4833652</v>
      </c>
      <c r="GY12" s="113">
        <f t="shared" si="94"/>
        <v>0</v>
      </c>
      <c r="HB12" s="113">
        <f t="shared" si="95"/>
        <v>0</v>
      </c>
      <c r="HE12" s="113">
        <f t="shared" si="96"/>
        <v>0</v>
      </c>
      <c r="HH12" s="113">
        <f t="shared" si="97"/>
        <v>0</v>
      </c>
      <c r="HI12" s="24">
        <v>310288</v>
      </c>
      <c r="HJ12" s="24">
        <v>9430</v>
      </c>
      <c r="HK12" s="113">
        <f t="shared" si="98"/>
        <v>319718</v>
      </c>
      <c r="HN12" s="113">
        <f t="shared" si="99"/>
        <v>0</v>
      </c>
      <c r="HQ12" s="113">
        <f t="shared" si="100"/>
        <v>0</v>
      </c>
      <c r="HT12" s="113">
        <f t="shared" si="101"/>
        <v>0</v>
      </c>
      <c r="HU12" s="25">
        <f t="shared" si="102"/>
        <v>310288</v>
      </c>
      <c r="HV12" s="24">
        <f t="shared" si="103"/>
        <v>9430</v>
      </c>
      <c r="HW12" s="113">
        <f t="shared" si="104"/>
        <v>319718</v>
      </c>
      <c r="HZ12" s="113">
        <f t="shared" si="105"/>
        <v>0</v>
      </c>
      <c r="IA12" s="25">
        <f t="shared" si="106"/>
        <v>0</v>
      </c>
      <c r="IB12" s="24">
        <f t="shared" si="107"/>
        <v>0</v>
      </c>
      <c r="IC12" s="113">
        <f t="shared" si="108"/>
        <v>0</v>
      </c>
      <c r="IF12" s="113">
        <f t="shared" si="109"/>
        <v>0</v>
      </c>
      <c r="IG12" s="24">
        <v>15972</v>
      </c>
      <c r="II12" s="113">
        <f t="shared" si="110"/>
        <v>15972</v>
      </c>
      <c r="IJ12" s="25">
        <f t="shared" si="111"/>
        <v>15972</v>
      </c>
      <c r="IK12" s="24">
        <f t="shared" si="112"/>
        <v>0</v>
      </c>
      <c r="IL12" s="113">
        <f t="shared" si="113"/>
        <v>15972</v>
      </c>
      <c r="IO12" s="113">
        <f t="shared" si="114"/>
        <v>0</v>
      </c>
      <c r="IP12" s="24">
        <v>148</v>
      </c>
      <c r="IR12" s="113">
        <f t="shared" si="115"/>
        <v>148</v>
      </c>
      <c r="IS12" s="25">
        <f t="shared" si="116"/>
        <v>148</v>
      </c>
      <c r="IT12" s="24">
        <f t="shared" si="117"/>
        <v>0</v>
      </c>
      <c r="IU12" s="113">
        <f t="shared" si="118"/>
        <v>148</v>
      </c>
      <c r="IX12" s="113">
        <f t="shared" si="119"/>
        <v>0</v>
      </c>
      <c r="JA12" s="113">
        <f t="shared" si="120"/>
        <v>0</v>
      </c>
      <c r="JB12" s="25">
        <f t="shared" si="121"/>
        <v>0</v>
      </c>
      <c r="JC12" s="24">
        <f t="shared" si="122"/>
        <v>0</v>
      </c>
      <c r="JD12" s="113">
        <f t="shared" si="123"/>
        <v>0</v>
      </c>
      <c r="JE12" s="25"/>
      <c r="JG12" s="113">
        <f t="shared" si="124"/>
        <v>0</v>
      </c>
      <c r="JH12" s="25"/>
      <c r="JJ12" s="113">
        <f t="shared" si="125"/>
        <v>0</v>
      </c>
      <c r="JK12" s="25">
        <f t="shared" si="126"/>
        <v>0</v>
      </c>
      <c r="JL12" s="24">
        <f t="shared" si="127"/>
        <v>0</v>
      </c>
      <c r="JM12" s="113">
        <f t="shared" si="128"/>
        <v>0</v>
      </c>
      <c r="JP12" s="113">
        <f t="shared" si="129"/>
        <v>0</v>
      </c>
      <c r="JQ12" s="25">
        <f t="shared" si="130"/>
        <v>326408</v>
      </c>
      <c r="JR12" s="24">
        <f t="shared" si="131"/>
        <v>9430</v>
      </c>
      <c r="JS12" s="113">
        <f t="shared" si="132"/>
        <v>335838</v>
      </c>
      <c r="JV12" s="113">
        <f t="shared" si="133"/>
        <v>0</v>
      </c>
      <c r="JY12" s="113">
        <f t="shared" si="134"/>
        <v>0</v>
      </c>
      <c r="KB12" s="113">
        <f t="shared" si="135"/>
        <v>0</v>
      </c>
      <c r="KC12" s="25">
        <f t="shared" si="136"/>
        <v>0</v>
      </c>
      <c r="KD12" s="24">
        <f t="shared" si="137"/>
        <v>0</v>
      </c>
      <c r="KE12" s="113">
        <f t="shared" si="138"/>
        <v>0</v>
      </c>
      <c r="KH12" s="113">
        <f t="shared" si="139"/>
        <v>0</v>
      </c>
      <c r="KK12" s="113">
        <f t="shared" si="140"/>
        <v>0</v>
      </c>
      <c r="KN12" s="113">
        <f t="shared" si="141"/>
        <v>0</v>
      </c>
      <c r="KQ12" s="113">
        <f t="shared" si="142"/>
        <v>0</v>
      </c>
      <c r="KR12" s="25">
        <f t="shared" si="143"/>
        <v>0</v>
      </c>
      <c r="KS12" s="24">
        <f t="shared" si="144"/>
        <v>0</v>
      </c>
      <c r="KT12" s="113">
        <f t="shared" si="145"/>
        <v>0</v>
      </c>
      <c r="KU12" s="25">
        <f t="shared" si="146"/>
        <v>0</v>
      </c>
      <c r="KV12" s="24">
        <f t="shared" si="147"/>
        <v>0</v>
      </c>
      <c r="KW12" s="113">
        <f t="shared" si="148"/>
        <v>0</v>
      </c>
      <c r="KX12" s="25"/>
      <c r="KZ12" s="113">
        <f t="shared" si="149"/>
        <v>0</v>
      </c>
      <c r="LA12" s="25"/>
      <c r="LC12" s="113">
        <f t="shared" si="150"/>
        <v>0</v>
      </c>
      <c r="LD12" s="25"/>
      <c r="LF12" s="113">
        <f t="shared" si="151"/>
        <v>0</v>
      </c>
      <c r="LG12" s="25"/>
      <c r="LI12" s="113">
        <f t="shared" si="152"/>
        <v>0</v>
      </c>
      <c r="LJ12" s="25"/>
      <c r="LL12" s="113">
        <f t="shared" si="153"/>
        <v>0</v>
      </c>
      <c r="LM12" s="25">
        <f t="shared" si="154"/>
        <v>0</v>
      </c>
      <c r="LN12" s="24">
        <f t="shared" si="155"/>
        <v>0</v>
      </c>
      <c r="LO12" s="113">
        <f t="shared" si="156"/>
        <v>0</v>
      </c>
      <c r="LP12" s="25"/>
      <c r="LR12" s="113">
        <f t="shared" si="157"/>
        <v>0</v>
      </c>
      <c r="LS12" s="25"/>
      <c r="LU12" s="113">
        <f t="shared" si="158"/>
        <v>0</v>
      </c>
      <c r="LV12" s="25"/>
      <c r="LX12" s="113">
        <f t="shared" si="159"/>
        <v>0</v>
      </c>
      <c r="LY12" s="25"/>
      <c r="MA12" s="113">
        <f t="shared" si="160"/>
        <v>0</v>
      </c>
      <c r="MB12" s="25">
        <f t="shared" si="161"/>
        <v>0</v>
      </c>
      <c r="MC12" s="24">
        <f t="shared" si="162"/>
        <v>0</v>
      </c>
      <c r="MD12" s="113">
        <f t="shared" si="163"/>
        <v>0</v>
      </c>
      <c r="ME12" s="25">
        <f t="shared" si="164"/>
        <v>0</v>
      </c>
      <c r="MF12" s="24">
        <f t="shared" si="165"/>
        <v>0</v>
      </c>
      <c r="MG12" s="113">
        <f t="shared" si="166"/>
        <v>0</v>
      </c>
      <c r="MJ12" s="113">
        <f t="shared" si="167"/>
        <v>0</v>
      </c>
      <c r="MK12" s="24">
        <v>80228</v>
      </c>
      <c r="MM12" s="113">
        <f t="shared" si="168"/>
        <v>80228</v>
      </c>
      <c r="MN12" s="24">
        <v>64570</v>
      </c>
      <c r="MP12" s="113">
        <f t="shared" si="169"/>
        <v>64570</v>
      </c>
      <c r="MQ12" s="26">
        <v>27174</v>
      </c>
      <c r="MR12" s="26"/>
      <c r="MS12" s="113">
        <f t="shared" si="170"/>
        <v>27174</v>
      </c>
      <c r="MT12" s="26">
        <v>2474</v>
      </c>
      <c r="MU12" s="26"/>
      <c r="MV12" s="113">
        <f t="shared" si="171"/>
        <v>2474</v>
      </c>
      <c r="MW12" s="25">
        <f t="shared" si="172"/>
        <v>174446</v>
      </c>
      <c r="MX12" s="24">
        <f t="shared" si="173"/>
        <v>0</v>
      </c>
      <c r="MY12" s="113">
        <f t="shared" si="174"/>
        <v>174446</v>
      </c>
      <c r="MZ12" s="24">
        <v>8915</v>
      </c>
      <c r="NB12" s="113">
        <f t="shared" si="175"/>
        <v>8915</v>
      </c>
      <c r="NC12" s="24">
        <f>6350+8990</f>
        <v>15340</v>
      </c>
      <c r="NE12" s="113">
        <f t="shared" si="176"/>
        <v>15340</v>
      </c>
      <c r="NF12" s="25">
        <f t="shared" si="177"/>
        <v>24255</v>
      </c>
      <c r="NG12" s="24">
        <f t="shared" si="178"/>
        <v>0</v>
      </c>
      <c r="NH12" s="113">
        <f t="shared" si="179"/>
        <v>24255</v>
      </c>
      <c r="NK12" s="113">
        <f t="shared" si="180"/>
        <v>0</v>
      </c>
      <c r="NN12" s="113">
        <f t="shared" si="181"/>
        <v>0</v>
      </c>
      <c r="NO12" s="25">
        <f t="shared" si="182"/>
        <v>0</v>
      </c>
      <c r="NP12" s="24">
        <f t="shared" si="183"/>
        <v>0</v>
      </c>
      <c r="NQ12" s="113">
        <f t="shared" si="184"/>
        <v>0</v>
      </c>
      <c r="NT12" s="113">
        <f t="shared" si="185"/>
        <v>0</v>
      </c>
      <c r="NU12" s="24">
        <f t="shared" si="186"/>
        <v>0</v>
      </c>
      <c r="NV12" s="24">
        <f t="shared" si="187"/>
        <v>0</v>
      </c>
      <c r="NW12" s="113">
        <f t="shared" si="188"/>
        <v>0</v>
      </c>
      <c r="NX12" s="25">
        <f t="shared" si="189"/>
        <v>198701</v>
      </c>
      <c r="NY12" s="24">
        <f t="shared" si="190"/>
        <v>0</v>
      </c>
      <c r="NZ12" s="113">
        <f t="shared" si="191"/>
        <v>198701</v>
      </c>
      <c r="OA12" s="25">
        <f t="shared" si="2"/>
        <v>5209101</v>
      </c>
      <c r="OB12" s="24">
        <f t="shared" si="3"/>
        <v>159090</v>
      </c>
      <c r="OC12" s="113">
        <f t="shared" si="192"/>
        <v>5368191</v>
      </c>
      <c r="OD12" s="25">
        <f t="shared" si="4"/>
        <v>7410514</v>
      </c>
      <c r="OE12" s="24">
        <f t="shared" si="5"/>
        <v>175576</v>
      </c>
      <c r="OF12" s="113">
        <f t="shared" si="193"/>
        <v>7586090</v>
      </c>
      <c r="OG12" s="27"/>
    </row>
    <row r="13" spans="1:402" s="24" customFormat="1" ht="16.5" thickBot="1" x14ac:dyDescent="0.3">
      <c r="A13" s="21">
        <v>4</v>
      </c>
      <c r="B13" s="22" t="s">
        <v>214</v>
      </c>
      <c r="C13" s="23" t="s">
        <v>181</v>
      </c>
      <c r="D13" s="24">
        <v>11000</v>
      </c>
      <c r="F13" s="113">
        <f t="shared" si="6"/>
        <v>11000</v>
      </c>
      <c r="G13" s="27"/>
      <c r="I13" s="113">
        <f t="shared" si="7"/>
        <v>0</v>
      </c>
      <c r="L13" s="113">
        <f t="shared" si="8"/>
        <v>0</v>
      </c>
      <c r="O13" s="113">
        <f t="shared" si="9"/>
        <v>0</v>
      </c>
      <c r="R13" s="113">
        <f t="shared" si="10"/>
        <v>0</v>
      </c>
      <c r="U13" s="113">
        <f t="shared" si="11"/>
        <v>0</v>
      </c>
      <c r="X13" s="113">
        <f t="shared" si="12"/>
        <v>0</v>
      </c>
      <c r="AA13" s="113">
        <f t="shared" si="13"/>
        <v>0</v>
      </c>
      <c r="AB13" s="25">
        <f t="shared" si="14"/>
        <v>0</v>
      </c>
      <c r="AC13" s="24">
        <f t="shared" si="15"/>
        <v>0</v>
      </c>
      <c r="AD13" s="113">
        <f t="shared" si="16"/>
        <v>0</v>
      </c>
      <c r="AG13" s="113">
        <f t="shared" si="17"/>
        <v>0</v>
      </c>
      <c r="AH13" s="25">
        <f t="shared" si="18"/>
        <v>11000</v>
      </c>
      <c r="AI13" s="24">
        <f t="shared" si="19"/>
        <v>0</v>
      </c>
      <c r="AJ13" s="113">
        <f t="shared" si="20"/>
        <v>11000</v>
      </c>
      <c r="AM13" s="113">
        <f t="shared" si="21"/>
        <v>0</v>
      </c>
      <c r="AP13" s="113">
        <f t="shared" si="22"/>
        <v>0</v>
      </c>
      <c r="AS13" s="113">
        <f t="shared" si="23"/>
        <v>0</v>
      </c>
      <c r="AV13" s="113">
        <f t="shared" si="24"/>
        <v>0</v>
      </c>
      <c r="AY13" s="113">
        <f t="shared" si="25"/>
        <v>0</v>
      </c>
      <c r="BB13" s="113">
        <f t="shared" si="26"/>
        <v>0</v>
      </c>
      <c r="BE13" s="113">
        <f t="shared" si="27"/>
        <v>0</v>
      </c>
      <c r="BH13" s="113">
        <f t="shared" si="28"/>
        <v>0</v>
      </c>
      <c r="BK13" s="113">
        <f t="shared" si="29"/>
        <v>0</v>
      </c>
      <c r="BL13" s="25">
        <f t="shared" si="30"/>
        <v>0</v>
      </c>
      <c r="BM13" s="24">
        <f t="shared" si="31"/>
        <v>0</v>
      </c>
      <c r="BN13" s="113">
        <f t="shared" si="32"/>
        <v>0</v>
      </c>
      <c r="BQ13" s="113">
        <f t="shared" si="33"/>
        <v>0</v>
      </c>
      <c r="BT13" s="113">
        <f t="shared" si="34"/>
        <v>0</v>
      </c>
      <c r="BW13" s="113">
        <f t="shared" si="35"/>
        <v>0</v>
      </c>
      <c r="BZ13" s="113">
        <f t="shared" si="36"/>
        <v>0</v>
      </c>
      <c r="CC13" s="113">
        <f t="shared" si="37"/>
        <v>0</v>
      </c>
      <c r="CF13" s="113">
        <f t="shared" si="38"/>
        <v>0</v>
      </c>
      <c r="CI13" s="113">
        <f t="shared" si="39"/>
        <v>0</v>
      </c>
      <c r="CL13" s="113">
        <f t="shared" si="40"/>
        <v>0</v>
      </c>
      <c r="CM13" s="25">
        <f t="shared" si="41"/>
        <v>0</v>
      </c>
      <c r="CN13" s="24">
        <f t="shared" si="42"/>
        <v>0</v>
      </c>
      <c r="CO13" s="113">
        <f t="shared" si="43"/>
        <v>0</v>
      </c>
      <c r="CR13" s="113">
        <f t="shared" si="44"/>
        <v>0</v>
      </c>
      <c r="CU13" s="113">
        <f t="shared" si="45"/>
        <v>0</v>
      </c>
      <c r="CX13" s="113">
        <f t="shared" si="46"/>
        <v>0</v>
      </c>
      <c r="DA13" s="113">
        <f t="shared" si="47"/>
        <v>0</v>
      </c>
      <c r="DD13" s="113">
        <f t="shared" si="48"/>
        <v>0</v>
      </c>
      <c r="DE13" s="25">
        <f t="shared" si="49"/>
        <v>0</v>
      </c>
      <c r="DF13" s="24">
        <f t="shared" si="50"/>
        <v>0</v>
      </c>
      <c r="DG13" s="113">
        <f t="shared" si="51"/>
        <v>0</v>
      </c>
      <c r="DJ13" s="113">
        <f t="shared" si="52"/>
        <v>0</v>
      </c>
      <c r="DM13" s="113">
        <f t="shared" si="53"/>
        <v>0</v>
      </c>
      <c r="DP13" s="113">
        <f t="shared" si="54"/>
        <v>0</v>
      </c>
      <c r="DS13" s="113">
        <f t="shared" si="55"/>
        <v>0</v>
      </c>
      <c r="DV13" s="113">
        <f t="shared" si="56"/>
        <v>0</v>
      </c>
      <c r="DY13" s="113">
        <f t="shared" si="57"/>
        <v>0</v>
      </c>
      <c r="EB13" s="113">
        <f t="shared" si="58"/>
        <v>0</v>
      </c>
      <c r="EC13" s="25">
        <f t="shared" si="59"/>
        <v>0</v>
      </c>
      <c r="ED13" s="24">
        <f t="shared" si="60"/>
        <v>0</v>
      </c>
      <c r="EE13" s="113">
        <f t="shared" si="61"/>
        <v>0</v>
      </c>
      <c r="EH13" s="113">
        <f t="shared" si="62"/>
        <v>0</v>
      </c>
      <c r="EK13" s="113">
        <f t="shared" si="63"/>
        <v>0</v>
      </c>
      <c r="EN13" s="113">
        <f t="shared" si="64"/>
        <v>0</v>
      </c>
      <c r="EO13" s="25">
        <f t="shared" si="65"/>
        <v>0</v>
      </c>
      <c r="EP13" s="24">
        <f t="shared" si="66"/>
        <v>0</v>
      </c>
      <c r="EQ13" s="113">
        <f t="shared" si="67"/>
        <v>0</v>
      </c>
      <c r="ER13" s="24">
        <v>33000</v>
      </c>
      <c r="ET13" s="113">
        <f t="shared" si="68"/>
        <v>33000</v>
      </c>
      <c r="EU13" s="24">
        <f>62100+3780</f>
        <v>65880</v>
      </c>
      <c r="EW13" s="113">
        <f t="shared" si="69"/>
        <v>65880</v>
      </c>
      <c r="EX13" s="24">
        <v>15500</v>
      </c>
      <c r="EY13" s="24">
        <v>-13000</v>
      </c>
      <c r="EZ13" s="113">
        <f t="shared" si="70"/>
        <v>2500</v>
      </c>
      <c r="FC13" s="113">
        <f t="shared" si="71"/>
        <v>0</v>
      </c>
      <c r="FF13" s="113">
        <f t="shared" si="72"/>
        <v>0</v>
      </c>
      <c r="FI13" s="113">
        <f t="shared" si="73"/>
        <v>0</v>
      </c>
      <c r="FJ13" s="25">
        <f t="shared" si="74"/>
        <v>114380</v>
      </c>
      <c r="FK13" s="24">
        <f t="shared" si="75"/>
        <v>-13000</v>
      </c>
      <c r="FL13" s="113">
        <f t="shared" si="76"/>
        <v>101380</v>
      </c>
      <c r="FO13" s="113">
        <f t="shared" si="77"/>
        <v>0</v>
      </c>
      <c r="FR13" s="113">
        <f t="shared" si="78"/>
        <v>0</v>
      </c>
      <c r="FU13" s="113">
        <f t="shared" si="79"/>
        <v>0</v>
      </c>
      <c r="FX13" s="113">
        <f t="shared" si="80"/>
        <v>0</v>
      </c>
      <c r="GA13" s="113">
        <f t="shared" si="81"/>
        <v>0</v>
      </c>
      <c r="GB13" s="25">
        <f t="shared" si="82"/>
        <v>0</v>
      </c>
      <c r="GC13" s="24">
        <f t="shared" si="83"/>
        <v>0</v>
      </c>
      <c r="GD13" s="113">
        <f t="shared" si="84"/>
        <v>0</v>
      </c>
      <c r="GG13" s="113">
        <f t="shared" si="85"/>
        <v>0</v>
      </c>
      <c r="GH13" s="24">
        <f t="shared" si="86"/>
        <v>0</v>
      </c>
      <c r="GI13" s="24">
        <f t="shared" si="86"/>
        <v>0</v>
      </c>
      <c r="GJ13" s="113">
        <f t="shared" si="87"/>
        <v>0</v>
      </c>
      <c r="GM13" s="113">
        <f t="shared" si="88"/>
        <v>0</v>
      </c>
      <c r="GP13" s="113">
        <f t="shared" si="89"/>
        <v>0</v>
      </c>
      <c r="GQ13" s="25">
        <f t="shared" si="90"/>
        <v>0</v>
      </c>
      <c r="GR13" s="24">
        <f t="shared" si="91"/>
        <v>0</v>
      </c>
      <c r="GS13" s="113">
        <f t="shared" si="92"/>
        <v>0</v>
      </c>
      <c r="GT13" s="25">
        <f t="shared" si="0"/>
        <v>114380</v>
      </c>
      <c r="GU13" s="24">
        <f t="shared" si="1"/>
        <v>-13000</v>
      </c>
      <c r="GV13" s="113">
        <f t="shared" si="93"/>
        <v>101380</v>
      </c>
      <c r="GY13" s="113">
        <f t="shared" si="94"/>
        <v>0</v>
      </c>
      <c r="HB13" s="113">
        <f t="shared" si="95"/>
        <v>0</v>
      </c>
      <c r="HE13" s="113">
        <f t="shared" si="96"/>
        <v>0</v>
      </c>
      <c r="HH13" s="113">
        <f t="shared" si="97"/>
        <v>0</v>
      </c>
      <c r="HK13" s="113">
        <f t="shared" si="98"/>
        <v>0</v>
      </c>
      <c r="HN13" s="113">
        <f t="shared" si="99"/>
        <v>0</v>
      </c>
      <c r="HQ13" s="113">
        <f t="shared" si="100"/>
        <v>0</v>
      </c>
      <c r="HT13" s="113">
        <f t="shared" si="101"/>
        <v>0</v>
      </c>
      <c r="HU13" s="25">
        <f t="shared" si="102"/>
        <v>0</v>
      </c>
      <c r="HV13" s="24">
        <f t="shared" si="103"/>
        <v>0</v>
      </c>
      <c r="HW13" s="113">
        <f t="shared" si="104"/>
        <v>0</v>
      </c>
      <c r="HZ13" s="113">
        <f t="shared" si="105"/>
        <v>0</v>
      </c>
      <c r="IA13" s="25">
        <f t="shared" si="106"/>
        <v>0</v>
      </c>
      <c r="IB13" s="24">
        <f t="shared" si="107"/>
        <v>0</v>
      </c>
      <c r="IC13" s="113">
        <f t="shared" si="108"/>
        <v>0</v>
      </c>
      <c r="IF13" s="113">
        <f t="shared" si="109"/>
        <v>0</v>
      </c>
      <c r="II13" s="113">
        <f t="shared" si="110"/>
        <v>0</v>
      </c>
      <c r="IJ13" s="25">
        <f t="shared" si="111"/>
        <v>0</v>
      </c>
      <c r="IK13" s="24">
        <f t="shared" si="112"/>
        <v>0</v>
      </c>
      <c r="IL13" s="113">
        <f t="shared" si="113"/>
        <v>0</v>
      </c>
      <c r="IO13" s="113">
        <f t="shared" si="114"/>
        <v>0</v>
      </c>
      <c r="IR13" s="113">
        <f t="shared" si="115"/>
        <v>0</v>
      </c>
      <c r="IS13" s="25">
        <f t="shared" si="116"/>
        <v>0</v>
      </c>
      <c r="IT13" s="24">
        <f t="shared" si="117"/>
        <v>0</v>
      </c>
      <c r="IU13" s="113">
        <f t="shared" si="118"/>
        <v>0</v>
      </c>
      <c r="IX13" s="113">
        <f t="shared" si="119"/>
        <v>0</v>
      </c>
      <c r="JA13" s="113">
        <f t="shared" si="120"/>
        <v>0</v>
      </c>
      <c r="JB13" s="25">
        <f t="shared" si="121"/>
        <v>0</v>
      </c>
      <c r="JC13" s="24">
        <f t="shared" si="122"/>
        <v>0</v>
      </c>
      <c r="JD13" s="113">
        <f t="shared" si="123"/>
        <v>0</v>
      </c>
      <c r="JE13" s="25"/>
      <c r="JG13" s="113">
        <f t="shared" si="124"/>
        <v>0</v>
      </c>
      <c r="JH13" s="25"/>
      <c r="JJ13" s="113">
        <f t="shared" si="125"/>
        <v>0</v>
      </c>
      <c r="JK13" s="25">
        <f t="shared" si="126"/>
        <v>0</v>
      </c>
      <c r="JL13" s="24">
        <f t="shared" si="127"/>
        <v>0</v>
      </c>
      <c r="JM13" s="113">
        <f t="shared" si="128"/>
        <v>0</v>
      </c>
      <c r="JP13" s="113">
        <f t="shared" si="129"/>
        <v>0</v>
      </c>
      <c r="JQ13" s="25">
        <f t="shared" si="130"/>
        <v>0</v>
      </c>
      <c r="JR13" s="24">
        <f t="shared" si="131"/>
        <v>0</v>
      </c>
      <c r="JS13" s="113">
        <f t="shared" si="132"/>
        <v>0</v>
      </c>
      <c r="JV13" s="113">
        <f t="shared" si="133"/>
        <v>0</v>
      </c>
      <c r="JY13" s="113">
        <f t="shared" si="134"/>
        <v>0</v>
      </c>
      <c r="KB13" s="113">
        <f t="shared" si="135"/>
        <v>0</v>
      </c>
      <c r="KC13" s="25">
        <f t="shared" si="136"/>
        <v>0</v>
      </c>
      <c r="KD13" s="24">
        <f t="shared" si="137"/>
        <v>0</v>
      </c>
      <c r="KE13" s="113">
        <f t="shared" si="138"/>
        <v>0</v>
      </c>
      <c r="KH13" s="113">
        <f t="shared" si="139"/>
        <v>0</v>
      </c>
      <c r="KK13" s="113">
        <f t="shared" si="140"/>
        <v>0</v>
      </c>
      <c r="KN13" s="113">
        <f t="shared" si="141"/>
        <v>0</v>
      </c>
      <c r="KQ13" s="113">
        <f t="shared" si="142"/>
        <v>0</v>
      </c>
      <c r="KR13" s="25">
        <f t="shared" si="143"/>
        <v>0</v>
      </c>
      <c r="KS13" s="24">
        <f t="shared" si="144"/>
        <v>0</v>
      </c>
      <c r="KT13" s="113">
        <f t="shared" si="145"/>
        <v>0</v>
      </c>
      <c r="KU13" s="25">
        <f t="shared" si="146"/>
        <v>0</v>
      </c>
      <c r="KV13" s="24">
        <f t="shared" si="147"/>
        <v>0</v>
      </c>
      <c r="KW13" s="113">
        <f t="shared" si="148"/>
        <v>0</v>
      </c>
      <c r="KX13" s="25"/>
      <c r="KZ13" s="113">
        <f t="shared" si="149"/>
        <v>0</v>
      </c>
      <c r="LA13" s="25"/>
      <c r="LC13" s="113">
        <f t="shared" si="150"/>
        <v>0</v>
      </c>
      <c r="LD13" s="25"/>
      <c r="LF13" s="113">
        <f t="shared" si="151"/>
        <v>0</v>
      </c>
      <c r="LG13" s="25"/>
      <c r="LI13" s="113">
        <f t="shared" si="152"/>
        <v>0</v>
      </c>
      <c r="LJ13" s="25"/>
      <c r="LL13" s="113">
        <f t="shared" si="153"/>
        <v>0</v>
      </c>
      <c r="LM13" s="25">
        <f t="shared" si="154"/>
        <v>0</v>
      </c>
      <c r="LN13" s="24">
        <f t="shared" si="155"/>
        <v>0</v>
      </c>
      <c r="LO13" s="113">
        <f t="shared" si="156"/>
        <v>0</v>
      </c>
      <c r="LP13" s="25"/>
      <c r="LR13" s="113">
        <f t="shared" si="157"/>
        <v>0</v>
      </c>
      <c r="LS13" s="25"/>
      <c r="LU13" s="113">
        <f t="shared" si="158"/>
        <v>0</v>
      </c>
      <c r="LV13" s="25"/>
      <c r="LX13" s="113">
        <f t="shared" si="159"/>
        <v>0</v>
      </c>
      <c r="LY13" s="25"/>
      <c r="MA13" s="113">
        <f t="shared" si="160"/>
        <v>0</v>
      </c>
      <c r="MB13" s="25">
        <f t="shared" si="161"/>
        <v>0</v>
      </c>
      <c r="MC13" s="24">
        <f t="shared" si="162"/>
        <v>0</v>
      </c>
      <c r="MD13" s="113">
        <f t="shared" si="163"/>
        <v>0</v>
      </c>
      <c r="ME13" s="25">
        <f t="shared" si="164"/>
        <v>0</v>
      </c>
      <c r="MF13" s="24">
        <f t="shared" si="165"/>
        <v>0</v>
      </c>
      <c r="MG13" s="113">
        <f t="shared" si="166"/>
        <v>0</v>
      </c>
      <c r="MH13" s="25"/>
      <c r="MJ13" s="113">
        <f t="shared" si="167"/>
        <v>0</v>
      </c>
      <c r="MM13" s="113">
        <f t="shared" si="168"/>
        <v>0</v>
      </c>
      <c r="MP13" s="113">
        <f t="shared" si="169"/>
        <v>0</v>
      </c>
      <c r="MS13" s="113">
        <f t="shared" si="170"/>
        <v>0</v>
      </c>
      <c r="MV13" s="113">
        <f t="shared" si="171"/>
        <v>0</v>
      </c>
      <c r="MW13" s="25">
        <f t="shared" si="172"/>
        <v>0</v>
      </c>
      <c r="MX13" s="24">
        <f t="shared" si="173"/>
        <v>0</v>
      </c>
      <c r="MY13" s="113">
        <f t="shared" si="174"/>
        <v>0</v>
      </c>
      <c r="NB13" s="113">
        <f t="shared" si="175"/>
        <v>0</v>
      </c>
      <c r="NE13" s="113">
        <f t="shared" si="176"/>
        <v>0</v>
      </c>
      <c r="NF13" s="25">
        <f t="shared" si="177"/>
        <v>0</v>
      </c>
      <c r="NG13" s="24">
        <f t="shared" si="178"/>
        <v>0</v>
      </c>
      <c r="NH13" s="113">
        <f t="shared" si="179"/>
        <v>0</v>
      </c>
      <c r="NK13" s="113">
        <f t="shared" si="180"/>
        <v>0</v>
      </c>
      <c r="NN13" s="113">
        <f t="shared" si="181"/>
        <v>0</v>
      </c>
      <c r="NO13" s="25">
        <f t="shared" si="182"/>
        <v>0</v>
      </c>
      <c r="NP13" s="24">
        <f t="shared" si="183"/>
        <v>0</v>
      </c>
      <c r="NQ13" s="113">
        <f t="shared" si="184"/>
        <v>0</v>
      </c>
      <c r="NT13" s="113">
        <f t="shared" si="185"/>
        <v>0</v>
      </c>
      <c r="NU13" s="24">
        <f t="shared" si="186"/>
        <v>0</v>
      </c>
      <c r="NV13" s="24">
        <f t="shared" si="187"/>
        <v>0</v>
      </c>
      <c r="NW13" s="113">
        <f t="shared" si="188"/>
        <v>0</v>
      </c>
      <c r="NX13" s="25">
        <f t="shared" si="189"/>
        <v>0</v>
      </c>
      <c r="NY13" s="24">
        <f t="shared" si="190"/>
        <v>0</v>
      </c>
      <c r="NZ13" s="113">
        <f t="shared" si="191"/>
        <v>0</v>
      </c>
      <c r="OA13" s="25">
        <f t="shared" si="2"/>
        <v>114380</v>
      </c>
      <c r="OB13" s="24">
        <f t="shared" si="3"/>
        <v>-13000</v>
      </c>
      <c r="OC13" s="113">
        <f t="shared" si="192"/>
        <v>101380</v>
      </c>
      <c r="OD13" s="25">
        <f t="shared" si="4"/>
        <v>125380</v>
      </c>
      <c r="OE13" s="24">
        <f t="shared" si="5"/>
        <v>-13000</v>
      </c>
      <c r="OF13" s="113">
        <f t="shared" si="193"/>
        <v>112380</v>
      </c>
      <c r="OG13" s="27"/>
    </row>
    <row r="14" spans="1:402" s="33" customFormat="1" x14ac:dyDescent="0.25">
      <c r="A14" s="30">
        <v>5</v>
      </c>
      <c r="B14" s="31" t="s">
        <v>215</v>
      </c>
      <c r="C14" s="32" t="s">
        <v>182</v>
      </c>
      <c r="F14" s="114">
        <f t="shared" si="6"/>
        <v>0</v>
      </c>
      <c r="G14" s="35"/>
      <c r="I14" s="114">
        <f t="shared" si="7"/>
        <v>0</v>
      </c>
      <c r="L14" s="114">
        <f t="shared" si="8"/>
        <v>0</v>
      </c>
      <c r="O14" s="114">
        <f t="shared" si="9"/>
        <v>0</v>
      </c>
      <c r="R14" s="114">
        <f t="shared" si="10"/>
        <v>0</v>
      </c>
      <c r="U14" s="114">
        <f t="shared" si="11"/>
        <v>0</v>
      </c>
      <c r="X14" s="114">
        <f t="shared" si="12"/>
        <v>0</v>
      </c>
      <c r="AA14" s="114">
        <f t="shared" si="13"/>
        <v>0</v>
      </c>
      <c r="AB14" s="34">
        <f t="shared" si="14"/>
        <v>0</v>
      </c>
      <c r="AC14" s="33">
        <f t="shared" si="15"/>
        <v>0</v>
      </c>
      <c r="AD14" s="114">
        <f t="shared" si="16"/>
        <v>0</v>
      </c>
      <c r="AG14" s="114">
        <f t="shared" si="17"/>
        <v>0</v>
      </c>
      <c r="AH14" s="34">
        <f t="shared" si="18"/>
        <v>0</v>
      </c>
      <c r="AI14" s="33">
        <f t="shared" si="19"/>
        <v>0</v>
      </c>
      <c r="AJ14" s="114">
        <f t="shared" si="20"/>
        <v>0</v>
      </c>
      <c r="AM14" s="114">
        <f t="shared" si="21"/>
        <v>0</v>
      </c>
      <c r="AP14" s="114">
        <f t="shared" si="22"/>
        <v>0</v>
      </c>
      <c r="AS14" s="114">
        <f t="shared" si="23"/>
        <v>0</v>
      </c>
      <c r="AV14" s="114">
        <f t="shared" si="24"/>
        <v>0</v>
      </c>
      <c r="AY14" s="114">
        <f t="shared" si="25"/>
        <v>0</v>
      </c>
      <c r="BB14" s="114">
        <f t="shared" si="26"/>
        <v>0</v>
      </c>
      <c r="BE14" s="114">
        <f t="shared" si="27"/>
        <v>0</v>
      </c>
      <c r="BH14" s="114">
        <f t="shared" si="28"/>
        <v>0</v>
      </c>
      <c r="BK14" s="114">
        <f t="shared" si="29"/>
        <v>0</v>
      </c>
      <c r="BL14" s="34">
        <f t="shared" si="30"/>
        <v>0</v>
      </c>
      <c r="BM14" s="33">
        <f t="shared" si="31"/>
        <v>0</v>
      </c>
      <c r="BN14" s="114">
        <f t="shared" si="32"/>
        <v>0</v>
      </c>
      <c r="BQ14" s="114">
        <f t="shared" si="33"/>
        <v>0</v>
      </c>
      <c r="BT14" s="114">
        <f t="shared" si="34"/>
        <v>0</v>
      </c>
      <c r="BW14" s="114">
        <f t="shared" si="35"/>
        <v>0</v>
      </c>
      <c r="BZ14" s="114">
        <f t="shared" si="36"/>
        <v>0</v>
      </c>
      <c r="CC14" s="114">
        <f t="shared" si="37"/>
        <v>0</v>
      </c>
      <c r="CF14" s="114">
        <f t="shared" si="38"/>
        <v>0</v>
      </c>
      <c r="CI14" s="114">
        <f t="shared" si="39"/>
        <v>0</v>
      </c>
      <c r="CL14" s="114">
        <f t="shared" si="40"/>
        <v>0</v>
      </c>
      <c r="CM14" s="34">
        <f t="shared" si="41"/>
        <v>0</v>
      </c>
      <c r="CN14" s="33">
        <f t="shared" si="42"/>
        <v>0</v>
      </c>
      <c r="CO14" s="114">
        <f t="shared" si="43"/>
        <v>0</v>
      </c>
      <c r="CR14" s="114">
        <f t="shared" si="44"/>
        <v>0</v>
      </c>
      <c r="CU14" s="114">
        <f t="shared" si="45"/>
        <v>0</v>
      </c>
      <c r="CX14" s="114">
        <f t="shared" si="46"/>
        <v>0</v>
      </c>
      <c r="DA14" s="114">
        <f t="shared" si="47"/>
        <v>0</v>
      </c>
      <c r="DD14" s="114">
        <f t="shared" si="48"/>
        <v>0</v>
      </c>
      <c r="DE14" s="34">
        <f t="shared" si="49"/>
        <v>0</v>
      </c>
      <c r="DF14" s="33">
        <f t="shared" si="50"/>
        <v>0</v>
      </c>
      <c r="DG14" s="114">
        <f t="shared" si="51"/>
        <v>0</v>
      </c>
      <c r="DJ14" s="114">
        <f t="shared" si="52"/>
        <v>0</v>
      </c>
      <c r="DM14" s="114">
        <f t="shared" si="53"/>
        <v>0</v>
      </c>
      <c r="DP14" s="114">
        <f t="shared" si="54"/>
        <v>0</v>
      </c>
      <c r="DS14" s="114">
        <f t="shared" si="55"/>
        <v>0</v>
      </c>
      <c r="DV14" s="114">
        <f t="shared" si="56"/>
        <v>0</v>
      </c>
      <c r="DY14" s="114">
        <f t="shared" si="57"/>
        <v>0</v>
      </c>
      <c r="EB14" s="114">
        <f t="shared" si="58"/>
        <v>0</v>
      </c>
      <c r="EC14" s="34">
        <f t="shared" si="59"/>
        <v>0</v>
      </c>
      <c r="ED14" s="33">
        <f t="shared" si="60"/>
        <v>0</v>
      </c>
      <c r="EE14" s="114">
        <f t="shared" si="61"/>
        <v>0</v>
      </c>
      <c r="EH14" s="114">
        <f t="shared" si="62"/>
        <v>0</v>
      </c>
      <c r="EK14" s="114">
        <f t="shared" si="63"/>
        <v>0</v>
      </c>
      <c r="EN14" s="114">
        <f t="shared" si="64"/>
        <v>0</v>
      </c>
      <c r="EO14" s="34">
        <f t="shared" si="65"/>
        <v>0</v>
      </c>
      <c r="EP14" s="33">
        <f t="shared" si="66"/>
        <v>0</v>
      </c>
      <c r="EQ14" s="114">
        <f t="shared" si="67"/>
        <v>0</v>
      </c>
      <c r="ET14" s="114">
        <f t="shared" si="68"/>
        <v>0</v>
      </c>
      <c r="EW14" s="114">
        <f t="shared" si="69"/>
        <v>0</v>
      </c>
      <c r="EZ14" s="114">
        <f t="shared" si="70"/>
        <v>0</v>
      </c>
      <c r="FC14" s="114">
        <f t="shared" si="71"/>
        <v>0</v>
      </c>
      <c r="FF14" s="114">
        <f t="shared" si="72"/>
        <v>0</v>
      </c>
      <c r="FI14" s="114">
        <f t="shared" si="73"/>
        <v>0</v>
      </c>
      <c r="FJ14" s="34">
        <f t="shared" si="74"/>
        <v>0</v>
      </c>
      <c r="FK14" s="33">
        <f t="shared" si="75"/>
        <v>0</v>
      </c>
      <c r="FL14" s="114">
        <f t="shared" si="76"/>
        <v>0</v>
      </c>
      <c r="FO14" s="114">
        <f t="shared" si="77"/>
        <v>0</v>
      </c>
      <c r="FR14" s="114">
        <f t="shared" si="78"/>
        <v>0</v>
      </c>
      <c r="FU14" s="114">
        <f t="shared" si="79"/>
        <v>0</v>
      </c>
      <c r="FX14" s="114">
        <f t="shared" si="80"/>
        <v>0</v>
      </c>
      <c r="GA14" s="114">
        <f t="shared" si="81"/>
        <v>0</v>
      </c>
      <c r="GB14" s="34">
        <f t="shared" si="82"/>
        <v>0</v>
      </c>
      <c r="GC14" s="33">
        <f t="shared" si="83"/>
        <v>0</v>
      </c>
      <c r="GD14" s="114">
        <f t="shared" si="84"/>
        <v>0</v>
      </c>
      <c r="GG14" s="114">
        <f t="shared" si="85"/>
        <v>0</v>
      </c>
      <c r="GH14" s="33">
        <f t="shared" si="86"/>
        <v>0</v>
      </c>
      <c r="GI14" s="33">
        <f t="shared" si="86"/>
        <v>0</v>
      </c>
      <c r="GJ14" s="114">
        <f t="shared" si="87"/>
        <v>0</v>
      </c>
      <c r="GM14" s="114">
        <f t="shared" si="88"/>
        <v>0</v>
      </c>
      <c r="GP14" s="114">
        <f t="shared" si="89"/>
        <v>0</v>
      </c>
      <c r="GQ14" s="34">
        <f t="shared" si="90"/>
        <v>0</v>
      </c>
      <c r="GR14" s="33">
        <f t="shared" si="91"/>
        <v>0</v>
      </c>
      <c r="GS14" s="114">
        <f t="shared" si="92"/>
        <v>0</v>
      </c>
      <c r="GT14" s="34">
        <f t="shared" si="0"/>
        <v>0</v>
      </c>
      <c r="GU14" s="33">
        <f t="shared" si="1"/>
        <v>0</v>
      </c>
      <c r="GV14" s="114">
        <f t="shared" si="93"/>
        <v>0</v>
      </c>
      <c r="GY14" s="114">
        <f t="shared" si="94"/>
        <v>0</v>
      </c>
      <c r="HB14" s="114">
        <f t="shared" si="95"/>
        <v>0</v>
      </c>
      <c r="HE14" s="114">
        <f t="shared" si="96"/>
        <v>0</v>
      </c>
      <c r="HH14" s="114">
        <f t="shared" si="97"/>
        <v>0</v>
      </c>
      <c r="HK14" s="114">
        <f t="shared" si="98"/>
        <v>0</v>
      </c>
      <c r="HN14" s="114">
        <f t="shared" si="99"/>
        <v>0</v>
      </c>
      <c r="HQ14" s="114">
        <f t="shared" si="100"/>
        <v>0</v>
      </c>
      <c r="HT14" s="114">
        <f t="shared" si="101"/>
        <v>0</v>
      </c>
      <c r="HU14" s="34">
        <f t="shared" si="102"/>
        <v>0</v>
      </c>
      <c r="HV14" s="33">
        <f t="shared" si="103"/>
        <v>0</v>
      </c>
      <c r="HW14" s="114">
        <f t="shared" si="104"/>
        <v>0</v>
      </c>
      <c r="HZ14" s="114">
        <f t="shared" si="105"/>
        <v>0</v>
      </c>
      <c r="IA14" s="34">
        <f t="shared" si="106"/>
        <v>0</v>
      </c>
      <c r="IB14" s="33">
        <f t="shared" si="107"/>
        <v>0</v>
      </c>
      <c r="IC14" s="114">
        <f t="shared" si="108"/>
        <v>0</v>
      </c>
      <c r="IF14" s="114">
        <f t="shared" si="109"/>
        <v>0</v>
      </c>
      <c r="II14" s="114">
        <f t="shared" si="110"/>
        <v>0</v>
      </c>
      <c r="IJ14" s="34">
        <f t="shared" si="111"/>
        <v>0</v>
      </c>
      <c r="IK14" s="33">
        <f t="shared" si="112"/>
        <v>0</v>
      </c>
      <c r="IL14" s="114">
        <f t="shared" si="113"/>
        <v>0</v>
      </c>
      <c r="IO14" s="114">
        <f t="shared" si="114"/>
        <v>0</v>
      </c>
      <c r="IR14" s="114">
        <f t="shared" si="115"/>
        <v>0</v>
      </c>
      <c r="IS14" s="34">
        <f t="shared" si="116"/>
        <v>0</v>
      </c>
      <c r="IT14" s="33">
        <f t="shared" si="117"/>
        <v>0</v>
      </c>
      <c r="IU14" s="114">
        <f t="shared" si="118"/>
        <v>0</v>
      </c>
      <c r="IX14" s="114">
        <f t="shared" si="119"/>
        <v>0</v>
      </c>
      <c r="JA14" s="114">
        <f t="shared" si="120"/>
        <v>0</v>
      </c>
      <c r="JB14" s="34">
        <f t="shared" si="121"/>
        <v>0</v>
      </c>
      <c r="JC14" s="33">
        <f t="shared" si="122"/>
        <v>0</v>
      </c>
      <c r="JD14" s="114">
        <f t="shared" si="123"/>
        <v>0</v>
      </c>
      <c r="JE14" s="34"/>
      <c r="JG14" s="114">
        <f t="shared" si="124"/>
        <v>0</v>
      </c>
      <c r="JH14" s="34"/>
      <c r="JJ14" s="114">
        <f t="shared" si="125"/>
        <v>0</v>
      </c>
      <c r="JK14" s="34">
        <f t="shared" si="126"/>
        <v>0</v>
      </c>
      <c r="JL14" s="33">
        <f t="shared" si="127"/>
        <v>0</v>
      </c>
      <c r="JM14" s="114">
        <f t="shared" si="128"/>
        <v>0</v>
      </c>
      <c r="JP14" s="114">
        <f t="shared" si="129"/>
        <v>0</v>
      </c>
      <c r="JQ14" s="34">
        <f t="shared" si="130"/>
        <v>0</v>
      </c>
      <c r="JR14" s="33">
        <f t="shared" si="131"/>
        <v>0</v>
      </c>
      <c r="JS14" s="114">
        <f t="shared" si="132"/>
        <v>0</v>
      </c>
      <c r="JV14" s="114">
        <f t="shared" si="133"/>
        <v>0</v>
      </c>
      <c r="JY14" s="114">
        <f t="shared" si="134"/>
        <v>0</v>
      </c>
      <c r="KB14" s="114">
        <f t="shared" si="135"/>
        <v>0</v>
      </c>
      <c r="KC14" s="34">
        <f t="shared" si="136"/>
        <v>0</v>
      </c>
      <c r="KD14" s="33">
        <f t="shared" si="137"/>
        <v>0</v>
      </c>
      <c r="KE14" s="114">
        <f t="shared" si="138"/>
        <v>0</v>
      </c>
      <c r="KH14" s="114">
        <f t="shared" si="139"/>
        <v>0</v>
      </c>
      <c r="KK14" s="114">
        <f t="shared" si="140"/>
        <v>0</v>
      </c>
      <c r="KN14" s="114">
        <f t="shared" si="141"/>
        <v>0</v>
      </c>
      <c r="KQ14" s="114">
        <f t="shared" si="142"/>
        <v>0</v>
      </c>
      <c r="KR14" s="34">
        <f t="shared" si="143"/>
        <v>0</v>
      </c>
      <c r="KS14" s="33">
        <f t="shared" si="144"/>
        <v>0</v>
      </c>
      <c r="KT14" s="114">
        <f t="shared" si="145"/>
        <v>0</v>
      </c>
      <c r="KU14" s="34">
        <f t="shared" si="146"/>
        <v>0</v>
      </c>
      <c r="KV14" s="33">
        <f t="shared" si="147"/>
        <v>0</v>
      </c>
      <c r="KW14" s="114">
        <f t="shared" si="148"/>
        <v>0</v>
      </c>
      <c r="KX14" s="34"/>
      <c r="KZ14" s="114">
        <f t="shared" si="149"/>
        <v>0</v>
      </c>
      <c r="LA14" s="34"/>
      <c r="LC14" s="114">
        <f t="shared" si="150"/>
        <v>0</v>
      </c>
      <c r="LD14" s="34"/>
      <c r="LF14" s="114">
        <f t="shared" si="151"/>
        <v>0</v>
      </c>
      <c r="LG14" s="34"/>
      <c r="LI14" s="114">
        <f t="shared" si="152"/>
        <v>0</v>
      </c>
      <c r="LJ14" s="34"/>
      <c r="LL14" s="114">
        <f t="shared" si="153"/>
        <v>0</v>
      </c>
      <c r="LM14" s="34">
        <f t="shared" si="154"/>
        <v>0</v>
      </c>
      <c r="LN14" s="33">
        <f t="shared" si="155"/>
        <v>0</v>
      </c>
      <c r="LO14" s="114">
        <f t="shared" si="156"/>
        <v>0</v>
      </c>
      <c r="LP14" s="34"/>
      <c r="LR14" s="114">
        <f t="shared" si="157"/>
        <v>0</v>
      </c>
      <c r="LS14" s="34"/>
      <c r="LU14" s="114">
        <f t="shared" si="158"/>
        <v>0</v>
      </c>
      <c r="LV14" s="34"/>
      <c r="LX14" s="114">
        <f t="shared" si="159"/>
        <v>0</v>
      </c>
      <c r="LY14" s="34"/>
      <c r="MA14" s="114">
        <f t="shared" si="160"/>
        <v>0</v>
      </c>
      <c r="MB14" s="34">
        <f t="shared" si="161"/>
        <v>0</v>
      </c>
      <c r="MC14" s="33">
        <f t="shared" si="162"/>
        <v>0</v>
      </c>
      <c r="MD14" s="114">
        <f t="shared" si="163"/>
        <v>0</v>
      </c>
      <c r="ME14" s="34">
        <f t="shared" si="164"/>
        <v>0</v>
      </c>
      <c r="MF14" s="33">
        <f t="shared" si="165"/>
        <v>0</v>
      </c>
      <c r="MG14" s="114">
        <f t="shared" si="166"/>
        <v>0</v>
      </c>
      <c r="MH14" s="34"/>
      <c r="MJ14" s="114">
        <f t="shared" si="167"/>
        <v>0</v>
      </c>
      <c r="MM14" s="114">
        <f t="shared" si="168"/>
        <v>0</v>
      </c>
      <c r="MP14" s="114">
        <f t="shared" si="169"/>
        <v>0</v>
      </c>
      <c r="MS14" s="114">
        <f t="shared" si="170"/>
        <v>0</v>
      </c>
      <c r="MV14" s="114">
        <f t="shared" si="171"/>
        <v>0</v>
      </c>
      <c r="MW14" s="34">
        <f t="shared" si="172"/>
        <v>0</v>
      </c>
      <c r="MX14" s="33">
        <f t="shared" si="173"/>
        <v>0</v>
      </c>
      <c r="MY14" s="114">
        <f t="shared" si="174"/>
        <v>0</v>
      </c>
      <c r="NB14" s="114">
        <f t="shared" si="175"/>
        <v>0</v>
      </c>
      <c r="NE14" s="114">
        <f t="shared" si="176"/>
        <v>0</v>
      </c>
      <c r="NF14" s="34">
        <f t="shared" si="177"/>
        <v>0</v>
      </c>
      <c r="NG14" s="33">
        <f t="shared" si="178"/>
        <v>0</v>
      </c>
      <c r="NH14" s="114">
        <f t="shared" si="179"/>
        <v>0</v>
      </c>
      <c r="NK14" s="114">
        <f t="shared" si="180"/>
        <v>0</v>
      </c>
      <c r="NN14" s="114">
        <f t="shared" si="181"/>
        <v>0</v>
      </c>
      <c r="NO14" s="34">
        <f t="shared" si="182"/>
        <v>0</v>
      </c>
      <c r="NP14" s="33">
        <f t="shared" si="183"/>
        <v>0</v>
      </c>
      <c r="NQ14" s="114">
        <f t="shared" si="184"/>
        <v>0</v>
      </c>
      <c r="NT14" s="114">
        <f t="shared" si="185"/>
        <v>0</v>
      </c>
      <c r="NU14" s="33">
        <f t="shared" si="186"/>
        <v>0</v>
      </c>
      <c r="NV14" s="33">
        <f t="shared" si="187"/>
        <v>0</v>
      </c>
      <c r="NW14" s="114">
        <f t="shared" si="188"/>
        <v>0</v>
      </c>
      <c r="NX14" s="34">
        <f t="shared" si="189"/>
        <v>0</v>
      </c>
      <c r="NY14" s="33">
        <f t="shared" si="190"/>
        <v>0</v>
      </c>
      <c r="NZ14" s="114">
        <f t="shared" si="191"/>
        <v>0</v>
      </c>
      <c r="OA14" s="34">
        <f t="shared" si="2"/>
        <v>0</v>
      </c>
      <c r="OB14" s="33">
        <f t="shared" si="3"/>
        <v>0</v>
      </c>
      <c r="OC14" s="114">
        <f t="shared" si="192"/>
        <v>0</v>
      </c>
      <c r="OD14" s="34">
        <f t="shared" si="4"/>
        <v>0</v>
      </c>
      <c r="OE14" s="33">
        <f t="shared" si="5"/>
        <v>0</v>
      </c>
      <c r="OF14" s="114">
        <f t="shared" si="193"/>
        <v>0</v>
      </c>
      <c r="OG14" s="35"/>
    </row>
    <row r="15" spans="1:402" s="39" customFormat="1" x14ac:dyDescent="0.25">
      <c r="A15" s="36">
        <v>6</v>
      </c>
      <c r="B15" s="37" t="s">
        <v>308</v>
      </c>
      <c r="C15" s="38" t="s">
        <v>309</v>
      </c>
      <c r="F15" s="115">
        <f t="shared" si="6"/>
        <v>0</v>
      </c>
      <c r="G15" s="41"/>
      <c r="I15" s="115">
        <f t="shared" si="7"/>
        <v>0</v>
      </c>
      <c r="L15" s="115">
        <f t="shared" si="8"/>
        <v>0</v>
      </c>
      <c r="O15" s="115">
        <f t="shared" si="9"/>
        <v>0</v>
      </c>
      <c r="R15" s="115">
        <f t="shared" si="10"/>
        <v>0</v>
      </c>
      <c r="U15" s="115">
        <f t="shared" si="11"/>
        <v>0</v>
      </c>
      <c r="X15" s="115">
        <f t="shared" si="12"/>
        <v>0</v>
      </c>
      <c r="AA15" s="115">
        <f t="shared" si="13"/>
        <v>0</v>
      </c>
      <c r="AB15" s="40">
        <f t="shared" si="14"/>
        <v>0</v>
      </c>
      <c r="AC15" s="39">
        <f t="shared" si="15"/>
        <v>0</v>
      </c>
      <c r="AD15" s="115">
        <f t="shared" si="16"/>
        <v>0</v>
      </c>
      <c r="AG15" s="115">
        <f t="shared" si="17"/>
        <v>0</v>
      </c>
      <c r="AH15" s="40">
        <f t="shared" si="18"/>
        <v>0</v>
      </c>
      <c r="AI15" s="39">
        <f t="shared" si="19"/>
        <v>0</v>
      </c>
      <c r="AJ15" s="115">
        <f t="shared" si="20"/>
        <v>0</v>
      </c>
      <c r="AK15" s="39">
        <v>99286</v>
      </c>
      <c r="AM15" s="115">
        <f t="shared" si="21"/>
        <v>99286</v>
      </c>
      <c r="AP15" s="115">
        <f t="shared" si="22"/>
        <v>0</v>
      </c>
      <c r="AS15" s="115">
        <f t="shared" si="23"/>
        <v>0</v>
      </c>
      <c r="AV15" s="115">
        <f t="shared" si="24"/>
        <v>0</v>
      </c>
      <c r="AY15" s="115">
        <f t="shared" si="25"/>
        <v>0</v>
      </c>
      <c r="BB15" s="115">
        <f t="shared" si="26"/>
        <v>0</v>
      </c>
      <c r="BE15" s="115">
        <f t="shared" si="27"/>
        <v>0</v>
      </c>
      <c r="BH15" s="115">
        <f t="shared" si="28"/>
        <v>0</v>
      </c>
      <c r="BK15" s="115">
        <f t="shared" si="29"/>
        <v>0</v>
      </c>
      <c r="BL15" s="40">
        <f t="shared" si="30"/>
        <v>99286</v>
      </c>
      <c r="BM15" s="39">
        <f t="shared" si="31"/>
        <v>0</v>
      </c>
      <c r="BN15" s="115">
        <f t="shared" si="32"/>
        <v>99286</v>
      </c>
      <c r="BQ15" s="115">
        <f t="shared" si="33"/>
        <v>0</v>
      </c>
      <c r="BT15" s="115">
        <f t="shared" si="34"/>
        <v>0</v>
      </c>
      <c r="BW15" s="115">
        <f t="shared" si="35"/>
        <v>0</v>
      </c>
      <c r="BZ15" s="115">
        <f t="shared" si="36"/>
        <v>0</v>
      </c>
      <c r="CC15" s="115">
        <f t="shared" si="37"/>
        <v>0</v>
      </c>
      <c r="CF15" s="115">
        <f t="shared" si="38"/>
        <v>0</v>
      </c>
      <c r="CI15" s="115">
        <f t="shared" si="39"/>
        <v>0</v>
      </c>
      <c r="CL15" s="115">
        <f t="shared" si="40"/>
        <v>0</v>
      </c>
      <c r="CM15" s="40">
        <f t="shared" si="41"/>
        <v>0</v>
      </c>
      <c r="CN15" s="39">
        <f t="shared" si="42"/>
        <v>0</v>
      </c>
      <c r="CO15" s="115">
        <f t="shared" si="43"/>
        <v>0</v>
      </c>
      <c r="CR15" s="115">
        <f t="shared" si="44"/>
        <v>0</v>
      </c>
      <c r="CU15" s="115">
        <f t="shared" si="45"/>
        <v>0</v>
      </c>
      <c r="CX15" s="115">
        <f t="shared" si="46"/>
        <v>0</v>
      </c>
      <c r="DA15" s="115">
        <f t="shared" si="47"/>
        <v>0</v>
      </c>
      <c r="DD15" s="115">
        <f t="shared" si="48"/>
        <v>0</v>
      </c>
      <c r="DE15" s="40">
        <f t="shared" si="49"/>
        <v>0</v>
      </c>
      <c r="DF15" s="39">
        <f t="shared" si="50"/>
        <v>0</v>
      </c>
      <c r="DG15" s="115">
        <f t="shared" si="51"/>
        <v>0</v>
      </c>
      <c r="DJ15" s="115">
        <f t="shared" si="52"/>
        <v>0</v>
      </c>
      <c r="DM15" s="115">
        <f t="shared" si="53"/>
        <v>0</v>
      </c>
      <c r="DP15" s="115">
        <f t="shared" si="54"/>
        <v>0</v>
      </c>
      <c r="DS15" s="115">
        <f t="shared" si="55"/>
        <v>0</v>
      </c>
      <c r="DV15" s="115">
        <f t="shared" si="56"/>
        <v>0</v>
      </c>
      <c r="DY15" s="115">
        <f t="shared" si="57"/>
        <v>0</v>
      </c>
      <c r="EB15" s="115">
        <f t="shared" si="58"/>
        <v>0</v>
      </c>
      <c r="EC15" s="40">
        <f t="shared" si="59"/>
        <v>0</v>
      </c>
      <c r="ED15" s="39">
        <f t="shared" si="60"/>
        <v>0</v>
      </c>
      <c r="EE15" s="115">
        <f t="shared" si="61"/>
        <v>0</v>
      </c>
      <c r="EH15" s="115">
        <f t="shared" si="62"/>
        <v>0</v>
      </c>
      <c r="EI15" s="39">
        <v>23508</v>
      </c>
      <c r="EK15" s="115">
        <f t="shared" si="63"/>
        <v>23508</v>
      </c>
      <c r="EN15" s="115">
        <f t="shared" si="64"/>
        <v>0</v>
      </c>
      <c r="EO15" s="40">
        <f t="shared" si="65"/>
        <v>23508</v>
      </c>
      <c r="EP15" s="39">
        <f t="shared" si="66"/>
        <v>0</v>
      </c>
      <c r="EQ15" s="115">
        <f t="shared" si="67"/>
        <v>23508</v>
      </c>
      <c r="ET15" s="115">
        <f t="shared" si="68"/>
        <v>0</v>
      </c>
      <c r="EW15" s="115">
        <f t="shared" si="69"/>
        <v>0</v>
      </c>
      <c r="EZ15" s="115">
        <f t="shared" si="70"/>
        <v>0</v>
      </c>
      <c r="FC15" s="115">
        <f t="shared" si="71"/>
        <v>0</v>
      </c>
      <c r="FF15" s="115">
        <f t="shared" si="72"/>
        <v>0</v>
      </c>
      <c r="FI15" s="115">
        <f t="shared" si="73"/>
        <v>0</v>
      </c>
      <c r="FJ15" s="40">
        <f t="shared" si="74"/>
        <v>0</v>
      </c>
      <c r="FK15" s="39">
        <f t="shared" si="75"/>
        <v>0</v>
      </c>
      <c r="FL15" s="115">
        <f t="shared" si="76"/>
        <v>0</v>
      </c>
      <c r="FO15" s="115">
        <f t="shared" si="77"/>
        <v>0</v>
      </c>
      <c r="FR15" s="115">
        <f t="shared" si="78"/>
        <v>0</v>
      </c>
      <c r="FU15" s="115">
        <f t="shared" si="79"/>
        <v>0</v>
      </c>
      <c r="FX15" s="115">
        <f t="shared" si="80"/>
        <v>0</v>
      </c>
      <c r="GA15" s="115">
        <f t="shared" si="81"/>
        <v>0</v>
      </c>
      <c r="GB15" s="40">
        <f t="shared" si="82"/>
        <v>0</v>
      </c>
      <c r="GC15" s="39">
        <f t="shared" si="83"/>
        <v>0</v>
      </c>
      <c r="GD15" s="115">
        <f t="shared" si="84"/>
        <v>0</v>
      </c>
      <c r="GG15" s="115">
        <f t="shared" si="85"/>
        <v>0</v>
      </c>
      <c r="GH15" s="39">
        <f t="shared" si="86"/>
        <v>0</v>
      </c>
      <c r="GI15" s="39">
        <f t="shared" si="86"/>
        <v>0</v>
      </c>
      <c r="GJ15" s="115">
        <f t="shared" si="87"/>
        <v>0</v>
      </c>
      <c r="GM15" s="115">
        <f t="shared" si="88"/>
        <v>0</v>
      </c>
      <c r="GP15" s="115">
        <f t="shared" si="89"/>
        <v>0</v>
      </c>
      <c r="GQ15" s="40">
        <f t="shared" si="90"/>
        <v>0</v>
      </c>
      <c r="GR15" s="39">
        <f t="shared" si="91"/>
        <v>0</v>
      </c>
      <c r="GS15" s="115">
        <f t="shared" si="92"/>
        <v>0</v>
      </c>
      <c r="GT15" s="40">
        <f t="shared" si="0"/>
        <v>23508</v>
      </c>
      <c r="GU15" s="39">
        <f t="shared" si="1"/>
        <v>0</v>
      </c>
      <c r="GV15" s="115">
        <f t="shared" si="93"/>
        <v>23508</v>
      </c>
      <c r="GY15" s="115">
        <f t="shared" si="94"/>
        <v>0</v>
      </c>
      <c r="HB15" s="115">
        <f t="shared" si="95"/>
        <v>0</v>
      </c>
      <c r="HE15" s="115">
        <f t="shared" si="96"/>
        <v>0</v>
      </c>
      <c r="HH15" s="115">
        <f t="shared" si="97"/>
        <v>0</v>
      </c>
      <c r="HK15" s="115">
        <f t="shared" si="98"/>
        <v>0</v>
      </c>
      <c r="HN15" s="115">
        <f t="shared" si="99"/>
        <v>0</v>
      </c>
      <c r="HQ15" s="115">
        <f t="shared" si="100"/>
        <v>0</v>
      </c>
      <c r="HT15" s="115">
        <f t="shared" si="101"/>
        <v>0</v>
      </c>
      <c r="HU15" s="40">
        <f t="shared" si="102"/>
        <v>0</v>
      </c>
      <c r="HV15" s="39">
        <f t="shared" si="103"/>
        <v>0</v>
      </c>
      <c r="HW15" s="115">
        <f t="shared" si="104"/>
        <v>0</v>
      </c>
      <c r="HZ15" s="115">
        <f t="shared" si="105"/>
        <v>0</v>
      </c>
      <c r="IA15" s="40">
        <f t="shared" si="106"/>
        <v>0</v>
      </c>
      <c r="IB15" s="39">
        <f t="shared" si="107"/>
        <v>0</v>
      </c>
      <c r="IC15" s="115">
        <f t="shared" si="108"/>
        <v>0</v>
      </c>
      <c r="IF15" s="115">
        <f t="shared" si="109"/>
        <v>0</v>
      </c>
      <c r="II15" s="115">
        <f t="shared" si="110"/>
        <v>0</v>
      </c>
      <c r="IJ15" s="40">
        <f t="shared" si="111"/>
        <v>0</v>
      </c>
      <c r="IK15" s="39">
        <f t="shared" si="112"/>
        <v>0</v>
      </c>
      <c r="IL15" s="115">
        <f t="shared" si="113"/>
        <v>0</v>
      </c>
      <c r="IO15" s="115">
        <f t="shared" si="114"/>
        <v>0</v>
      </c>
      <c r="IR15" s="115">
        <f t="shared" si="115"/>
        <v>0</v>
      </c>
      <c r="IS15" s="40">
        <f t="shared" si="116"/>
        <v>0</v>
      </c>
      <c r="IT15" s="39">
        <f t="shared" si="117"/>
        <v>0</v>
      </c>
      <c r="IU15" s="115">
        <f t="shared" si="118"/>
        <v>0</v>
      </c>
      <c r="IX15" s="115">
        <f t="shared" si="119"/>
        <v>0</v>
      </c>
      <c r="JA15" s="115">
        <f t="shared" si="120"/>
        <v>0</v>
      </c>
      <c r="JB15" s="40">
        <f t="shared" si="121"/>
        <v>0</v>
      </c>
      <c r="JC15" s="39">
        <f t="shared" si="122"/>
        <v>0</v>
      </c>
      <c r="JD15" s="115">
        <f t="shared" si="123"/>
        <v>0</v>
      </c>
      <c r="JE15" s="40"/>
      <c r="JG15" s="115">
        <f t="shared" si="124"/>
        <v>0</v>
      </c>
      <c r="JH15" s="40"/>
      <c r="JJ15" s="115">
        <f t="shared" si="125"/>
        <v>0</v>
      </c>
      <c r="JK15" s="40">
        <f t="shared" si="126"/>
        <v>0</v>
      </c>
      <c r="JL15" s="39">
        <f t="shared" si="127"/>
        <v>0</v>
      </c>
      <c r="JM15" s="115">
        <f t="shared" si="128"/>
        <v>0</v>
      </c>
      <c r="JP15" s="115">
        <f t="shared" si="129"/>
        <v>0</v>
      </c>
      <c r="JQ15" s="40">
        <f t="shared" si="130"/>
        <v>0</v>
      </c>
      <c r="JR15" s="39">
        <f t="shared" si="131"/>
        <v>0</v>
      </c>
      <c r="JS15" s="115">
        <f t="shared" si="132"/>
        <v>0</v>
      </c>
      <c r="JV15" s="115">
        <f t="shared" si="133"/>
        <v>0</v>
      </c>
      <c r="JY15" s="115">
        <f t="shared" si="134"/>
        <v>0</v>
      </c>
      <c r="KB15" s="115">
        <f t="shared" si="135"/>
        <v>0</v>
      </c>
      <c r="KC15" s="40">
        <f t="shared" si="136"/>
        <v>0</v>
      </c>
      <c r="KD15" s="39">
        <f t="shared" si="137"/>
        <v>0</v>
      </c>
      <c r="KE15" s="115">
        <f t="shared" si="138"/>
        <v>0</v>
      </c>
      <c r="KH15" s="115">
        <f t="shared" si="139"/>
        <v>0</v>
      </c>
      <c r="KK15" s="115">
        <f t="shared" si="140"/>
        <v>0</v>
      </c>
      <c r="KN15" s="115">
        <f t="shared" si="141"/>
        <v>0</v>
      </c>
      <c r="KQ15" s="115">
        <f t="shared" si="142"/>
        <v>0</v>
      </c>
      <c r="KR15" s="40">
        <f t="shared" si="143"/>
        <v>0</v>
      </c>
      <c r="KS15" s="39">
        <f t="shared" si="144"/>
        <v>0</v>
      </c>
      <c r="KT15" s="115">
        <f t="shared" si="145"/>
        <v>0</v>
      </c>
      <c r="KU15" s="40">
        <f t="shared" si="146"/>
        <v>0</v>
      </c>
      <c r="KV15" s="39">
        <f t="shared" si="147"/>
        <v>0</v>
      </c>
      <c r="KW15" s="115">
        <f t="shared" si="148"/>
        <v>0</v>
      </c>
      <c r="KX15" s="40"/>
      <c r="KZ15" s="115">
        <f t="shared" si="149"/>
        <v>0</v>
      </c>
      <c r="LA15" s="40"/>
      <c r="LC15" s="115">
        <f t="shared" si="150"/>
        <v>0</v>
      </c>
      <c r="LD15" s="40"/>
      <c r="LF15" s="115">
        <f t="shared" si="151"/>
        <v>0</v>
      </c>
      <c r="LG15" s="40"/>
      <c r="LI15" s="115">
        <f t="shared" si="152"/>
        <v>0</v>
      </c>
      <c r="LJ15" s="40"/>
      <c r="LL15" s="115">
        <f t="shared" si="153"/>
        <v>0</v>
      </c>
      <c r="LM15" s="40">
        <f t="shared" si="154"/>
        <v>0</v>
      </c>
      <c r="LN15" s="39">
        <f t="shared" si="155"/>
        <v>0</v>
      </c>
      <c r="LO15" s="115">
        <f t="shared" si="156"/>
        <v>0</v>
      </c>
      <c r="LP15" s="40"/>
      <c r="LR15" s="115">
        <f t="shared" si="157"/>
        <v>0</v>
      </c>
      <c r="LS15" s="40"/>
      <c r="LU15" s="115">
        <f t="shared" si="158"/>
        <v>0</v>
      </c>
      <c r="LV15" s="40"/>
      <c r="LX15" s="115">
        <f t="shared" si="159"/>
        <v>0</v>
      </c>
      <c r="LY15" s="40"/>
      <c r="MA15" s="115">
        <f t="shared" si="160"/>
        <v>0</v>
      </c>
      <c r="MB15" s="40">
        <f t="shared" si="161"/>
        <v>0</v>
      </c>
      <c r="MC15" s="39">
        <f t="shared" si="162"/>
        <v>0</v>
      </c>
      <c r="MD15" s="115">
        <f t="shared" si="163"/>
        <v>0</v>
      </c>
      <c r="ME15" s="40">
        <f t="shared" si="164"/>
        <v>0</v>
      </c>
      <c r="MF15" s="39">
        <f t="shared" si="165"/>
        <v>0</v>
      </c>
      <c r="MG15" s="115">
        <f t="shared" si="166"/>
        <v>0</v>
      </c>
      <c r="MH15" s="40"/>
      <c r="MJ15" s="115">
        <f t="shared" si="167"/>
        <v>0</v>
      </c>
      <c r="MM15" s="115">
        <f t="shared" si="168"/>
        <v>0</v>
      </c>
      <c r="MP15" s="115">
        <f t="shared" si="169"/>
        <v>0</v>
      </c>
      <c r="MS15" s="115">
        <f t="shared" si="170"/>
        <v>0</v>
      </c>
      <c r="MV15" s="115">
        <f t="shared" si="171"/>
        <v>0</v>
      </c>
      <c r="MW15" s="40">
        <f t="shared" si="172"/>
        <v>0</v>
      </c>
      <c r="MX15" s="39">
        <f t="shared" si="173"/>
        <v>0</v>
      </c>
      <c r="MY15" s="115">
        <f t="shared" si="174"/>
        <v>0</v>
      </c>
      <c r="NB15" s="115">
        <f t="shared" si="175"/>
        <v>0</v>
      </c>
      <c r="NE15" s="115">
        <f t="shared" si="176"/>
        <v>0</v>
      </c>
      <c r="NF15" s="40">
        <f t="shared" si="177"/>
        <v>0</v>
      </c>
      <c r="NG15" s="39">
        <f t="shared" si="178"/>
        <v>0</v>
      </c>
      <c r="NH15" s="115">
        <f t="shared" si="179"/>
        <v>0</v>
      </c>
      <c r="NK15" s="115">
        <f t="shared" si="180"/>
        <v>0</v>
      </c>
      <c r="NN15" s="115">
        <f t="shared" si="181"/>
        <v>0</v>
      </c>
      <c r="NO15" s="40">
        <f t="shared" si="182"/>
        <v>0</v>
      </c>
      <c r="NP15" s="39">
        <f t="shared" si="183"/>
        <v>0</v>
      </c>
      <c r="NQ15" s="115">
        <f t="shared" si="184"/>
        <v>0</v>
      </c>
      <c r="NT15" s="115">
        <f t="shared" si="185"/>
        <v>0</v>
      </c>
      <c r="NU15" s="39">
        <f t="shared" si="186"/>
        <v>0</v>
      </c>
      <c r="NV15" s="39">
        <f t="shared" si="187"/>
        <v>0</v>
      </c>
      <c r="NW15" s="115">
        <f t="shared" si="188"/>
        <v>0</v>
      </c>
      <c r="NX15" s="40">
        <f t="shared" si="189"/>
        <v>0</v>
      </c>
      <c r="NY15" s="39">
        <f t="shared" si="190"/>
        <v>0</v>
      </c>
      <c r="NZ15" s="115">
        <f t="shared" si="191"/>
        <v>0</v>
      </c>
      <c r="OA15" s="40">
        <f t="shared" si="2"/>
        <v>23508</v>
      </c>
      <c r="OB15" s="39">
        <f t="shared" si="3"/>
        <v>0</v>
      </c>
      <c r="OC15" s="115">
        <f t="shared" si="192"/>
        <v>23508</v>
      </c>
      <c r="OD15" s="40">
        <f t="shared" si="4"/>
        <v>122794</v>
      </c>
      <c r="OE15" s="39">
        <f t="shared" si="5"/>
        <v>0</v>
      </c>
      <c r="OF15" s="115">
        <f t="shared" si="193"/>
        <v>122794</v>
      </c>
      <c r="OG15" s="41"/>
    </row>
    <row r="16" spans="1:402" s="39" customFormat="1" x14ac:dyDescent="0.25">
      <c r="A16" s="36">
        <v>7</v>
      </c>
      <c r="B16" s="37" t="s">
        <v>216</v>
      </c>
      <c r="C16" s="38" t="s">
        <v>183</v>
      </c>
      <c r="F16" s="115">
        <f t="shared" si="6"/>
        <v>0</v>
      </c>
      <c r="G16" s="41"/>
      <c r="I16" s="115">
        <f t="shared" si="7"/>
        <v>0</v>
      </c>
      <c r="L16" s="115">
        <f t="shared" si="8"/>
        <v>0</v>
      </c>
      <c r="O16" s="115">
        <f t="shared" si="9"/>
        <v>0</v>
      </c>
      <c r="R16" s="115">
        <f t="shared" si="10"/>
        <v>0</v>
      </c>
      <c r="U16" s="115">
        <f t="shared" si="11"/>
        <v>0</v>
      </c>
      <c r="X16" s="115">
        <f t="shared" si="12"/>
        <v>0</v>
      </c>
      <c r="AA16" s="115">
        <f t="shared" si="13"/>
        <v>0</v>
      </c>
      <c r="AB16" s="40">
        <f t="shared" si="14"/>
        <v>0</v>
      </c>
      <c r="AC16" s="39">
        <f t="shared" si="15"/>
        <v>0</v>
      </c>
      <c r="AD16" s="115">
        <f t="shared" si="16"/>
        <v>0</v>
      </c>
      <c r="AG16" s="115">
        <f t="shared" si="17"/>
        <v>0</v>
      </c>
      <c r="AH16" s="40">
        <f t="shared" si="18"/>
        <v>0</v>
      </c>
      <c r="AI16" s="39">
        <f t="shared" si="19"/>
        <v>0</v>
      </c>
      <c r="AJ16" s="115">
        <f t="shared" si="20"/>
        <v>0</v>
      </c>
      <c r="AM16" s="115">
        <f t="shared" si="21"/>
        <v>0</v>
      </c>
      <c r="AP16" s="115">
        <f t="shared" si="22"/>
        <v>0</v>
      </c>
      <c r="AS16" s="115">
        <f t="shared" si="23"/>
        <v>0</v>
      </c>
      <c r="AV16" s="115">
        <f t="shared" si="24"/>
        <v>0</v>
      </c>
      <c r="AY16" s="115">
        <f t="shared" si="25"/>
        <v>0</v>
      </c>
      <c r="BB16" s="115">
        <f t="shared" si="26"/>
        <v>0</v>
      </c>
      <c r="BE16" s="115">
        <f t="shared" si="27"/>
        <v>0</v>
      </c>
      <c r="BH16" s="115">
        <f t="shared" si="28"/>
        <v>0</v>
      </c>
      <c r="BK16" s="115">
        <f t="shared" si="29"/>
        <v>0</v>
      </c>
      <c r="BL16" s="40">
        <f t="shared" si="30"/>
        <v>0</v>
      </c>
      <c r="BM16" s="39">
        <f t="shared" si="31"/>
        <v>0</v>
      </c>
      <c r="BN16" s="115">
        <f t="shared" si="32"/>
        <v>0</v>
      </c>
      <c r="BQ16" s="115">
        <f t="shared" si="33"/>
        <v>0</v>
      </c>
      <c r="BT16" s="115">
        <f t="shared" si="34"/>
        <v>0</v>
      </c>
      <c r="BW16" s="115">
        <f t="shared" si="35"/>
        <v>0</v>
      </c>
      <c r="BZ16" s="115">
        <f t="shared" si="36"/>
        <v>0</v>
      </c>
      <c r="CC16" s="115">
        <f t="shared" si="37"/>
        <v>0</v>
      </c>
      <c r="CF16" s="115">
        <f t="shared" si="38"/>
        <v>0</v>
      </c>
      <c r="CI16" s="115">
        <f t="shared" si="39"/>
        <v>0</v>
      </c>
      <c r="CL16" s="115">
        <f t="shared" si="40"/>
        <v>0</v>
      </c>
      <c r="CM16" s="40">
        <f t="shared" si="41"/>
        <v>0</v>
      </c>
      <c r="CN16" s="39">
        <f t="shared" si="42"/>
        <v>0</v>
      </c>
      <c r="CO16" s="115">
        <f t="shared" si="43"/>
        <v>0</v>
      </c>
      <c r="CR16" s="115">
        <f t="shared" si="44"/>
        <v>0</v>
      </c>
      <c r="CU16" s="115">
        <f t="shared" si="45"/>
        <v>0</v>
      </c>
      <c r="CX16" s="115">
        <f t="shared" si="46"/>
        <v>0</v>
      </c>
      <c r="DA16" s="115">
        <f t="shared" si="47"/>
        <v>0</v>
      </c>
      <c r="DD16" s="115">
        <f t="shared" si="48"/>
        <v>0</v>
      </c>
      <c r="DE16" s="40">
        <f t="shared" si="49"/>
        <v>0</v>
      </c>
      <c r="DF16" s="39">
        <f t="shared" si="50"/>
        <v>0</v>
      </c>
      <c r="DG16" s="115">
        <f t="shared" si="51"/>
        <v>0</v>
      </c>
      <c r="DJ16" s="115">
        <f t="shared" si="52"/>
        <v>0</v>
      </c>
      <c r="DM16" s="115">
        <f t="shared" si="53"/>
        <v>0</v>
      </c>
      <c r="DP16" s="115">
        <f t="shared" si="54"/>
        <v>0</v>
      </c>
      <c r="DS16" s="115">
        <f t="shared" si="55"/>
        <v>0</v>
      </c>
      <c r="DV16" s="115">
        <f t="shared" si="56"/>
        <v>0</v>
      </c>
      <c r="DY16" s="115">
        <f t="shared" si="57"/>
        <v>0</v>
      </c>
      <c r="EB16" s="115">
        <f t="shared" si="58"/>
        <v>0</v>
      </c>
      <c r="EC16" s="40">
        <f t="shared" si="59"/>
        <v>0</v>
      </c>
      <c r="ED16" s="39">
        <f t="shared" si="60"/>
        <v>0</v>
      </c>
      <c r="EE16" s="115">
        <f t="shared" si="61"/>
        <v>0</v>
      </c>
      <c r="EH16" s="115">
        <f t="shared" si="62"/>
        <v>0</v>
      </c>
      <c r="EK16" s="115">
        <f t="shared" si="63"/>
        <v>0</v>
      </c>
      <c r="EN16" s="115">
        <f t="shared" si="64"/>
        <v>0</v>
      </c>
      <c r="EO16" s="40">
        <f t="shared" si="65"/>
        <v>0</v>
      </c>
      <c r="EP16" s="39">
        <f t="shared" si="66"/>
        <v>0</v>
      </c>
      <c r="EQ16" s="115">
        <f t="shared" si="67"/>
        <v>0</v>
      </c>
      <c r="ET16" s="115">
        <f t="shared" si="68"/>
        <v>0</v>
      </c>
      <c r="EW16" s="115">
        <f t="shared" si="69"/>
        <v>0</v>
      </c>
      <c r="EZ16" s="115">
        <f t="shared" si="70"/>
        <v>0</v>
      </c>
      <c r="FC16" s="115">
        <f t="shared" si="71"/>
        <v>0</v>
      </c>
      <c r="FF16" s="115">
        <f t="shared" si="72"/>
        <v>0</v>
      </c>
      <c r="FI16" s="115">
        <f t="shared" si="73"/>
        <v>0</v>
      </c>
      <c r="FJ16" s="40">
        <f t="shared" si="74"/>
        <v>0</v>
      </c>
      <c r="FK16" s="39">
        <f t="shared" si="75"/>
        <v>0</v>
      </c>
      <c r="FL16" s="115">
        <f t="shared" si="76"/>
        <v>0</v>
      </c>
      <c r="FM16" s="39">
        <v>10800</v>
      </c>
      <c r="FN16" s="39">
        <v>500</v>
      </c>
      <c r="FO16" s="115">
        <f t="shared" si="77"/>
        <v>11300</v>
      </c>
      <c r="FR16" s="115">
        <f t="shared" si="78"/>
        <v>0</v>
      </c>
      <c r="FU16" s="115">
        <f t="shared" si="79"/>
        <v>0</v>
      </c>
      <c r="FX16" s="115">
        <f t="shared" si="80"/>
        <v>0</v>
      </c>
      <c r="FY16" s="39">
        <v>6000</v>
      </c>
      <c r="GA16" s="115">
        <f t="shared" si="81"/>
        <v>6000</v>
      </c>
      <c r="GB16" s="40">
        <f t="shared" si="82"/>
        <v>16800</v>
      </c>
      <c r="GC16" s="39">
        <f t="shared" si="83"/>
        <v>500</v>
      </c>
      <c r="GD16" s="115">
        <f t="shared" si="84"/>
        <v>17300</v>
      </c>
      <c r="GG16" s="115">
        <f t="shared" si="85"/>
        <v>0</v>
      </c>
      <c r="GH16" s="39">
        <f t="shared" si="86"/>
        <v>0</v>
      </c>
      <c r="GI16" s="39">
        <f t="shared" si="86"/>
        <v>0</v>
      </c>
      <c r="GJ16" s="115">
        <f t="shared" si="87"/>
        <v>0</v>
      </c>
      <c r="GM16" s="115">
        <f t="shared" si="88"/>
        <v>0</v>
      </c>
      <c r="GP16" s="115">
        <f t="shared" si="89"/>
        <v>0</v>
      </c>
      <c r="GQ16" s="40">
        <f t="shared" si="90"/>
        <v>0</v>
      </c>
      <c r="GR16" s="39">
        <f t="shared" si="91"/>
        <v>0</v>
      </c>
      <c r="GS16" s="115">
        <f t="shared" si="92"/>
        <v>0</v>
      </c>
      <c r="GT16" s="40">
        <f t="shared" si="0"/>
        <v>16800</v>
      </c>
      <c r="GU16" s="39">
        <f t="shared" si="1"/>
        <v>500</v>
      </c>
      <c r="GV16" s="115">
        <f t="shared" si="93"/>
        <v>17300</v>
      </c>
      <c r="GY16" s="115">
        <f t="shared" si="94"/>
        <v>0</v>
      </c>
      <c r="HB16" s="115">
        <f t="shared" si="95"/>
        <v>0</v>
      </c>
      <c r="HC16" s="39">
        <v>71450</v>
      </c>
      <c r="HD16" s="39">
        <v>3000</v>
      </c>
      <c r="HE16" s="115">
        <f t="shared" si="96"/>
        <v>74450</v>
      </c>
      <c r="HH16" s="115">
        <f t="shared" si="97"/>
        <v>0</v>
      </c>
      <c r="HK16" s="115">
        <f t="shared" si="98"/>
        <v>0</v>
      </c>
      <c r="HN16" s="115">
        <f t="shared" si="99"/>
        <v>0</v>
      </c>
      <c r="HQ16" s="115">
        <f t="shared" si="100"/>
        <v>0</v>
      </c>
      <c r="HR16" s="39">
        <v>0</v>
      </c>
      <c r="HT16" s="115">
        <f t="shared" si="101"/>
        <v>0</v>
      </c>
      <c r="HU16" s="40">
        <f t="shared" si="102"/>
        <v>71450</v>
      </c>
      <c r="HV16" s="39">
        <f t="shared" si="103"/>
        <v>3000</v>
      </c>
      <c r="HW16" s="115">
        <f t="shared" si="104"/>
        <v>74450</v>
      </c>
      <c r="HZ16" s="115">
        <f t="shared" si="105"/>
        <v>0</v>
      </c>
      <c r="IA16" s="40">
        <f t="shared" si="106"/>
        <v>0</v>
      </c>
      <c r="IB16" s="39">
        <f t="shared" si="107"/>
        <v>0</v>
      </c>
      <c r="IC16" s="115">
        <f t="shared" si="108"/>
        <v>0</v>
      </c>
      <c r="IF16" s="115">
        <f t="shared" si="109"/>
        <v>0</v>
      </c>
      <c r="II16" s="115">
        <f t="shared" si="110"/>
        <v>0</v>
      </c>
      <c r="IJ16" s="40">
        <f t="shared" si="111"/>
        <v>0</v>
      </c>
      <c r="IK16" s="39">
        <f t="shared" si="112"/>
        <v>0</v>
      </c>
      <c r="IL16" s="115">
        <f t="shared" si="113"/>
        <v>0</v>
      </c>
      <c r="IO16" s="115">
        <f t="shared" si="114"/>
        <v>0</v>
      </c>
      <c r="IR16" s="115">
        <f t="shared" si="115"/>
        <v>0</v>
      </c>
      <c r="IS16" s="40">
        <f t="shared" si="116"/>
        <v>0</v>
      </c>
      <c r="IT16" s="39">
        <f t="shared" si="117"/>
        <v>0</v>
      </c>
      <c r="IU16" s="115">
        <f t="shared" si="118"/>
        <v>0</v>
      </c>
      <c r="IX16" s="115">
        <f t="shared" si="119"/>
        <v>0</v>
      </c>
      <c r="JA16" s="115">
        <f t="shared" si="120"/>
        <v>0</v>
      </c>
      <c r="JB16" s="40">
        <f t="shared" si="121"/>
        <v>0</v>
      </c>
      <c r="JC16" s="39">
        <f t="shared" si="122"/>
        <v>0</v>
      </c>
      <c r="JD16" s="115">
        <f t="shared" si="123"/>
        <v>0</v>
      </c>
      <c r="JE16" s="40"/>
      <c r="JG16" s="115">
        <f t="shared" si="124"/>
        <v>0</v>
      </c>
      <c r="JH16" s="40"/>
      <c r="JJ16" s="115">
        <f t="shared" si="125"/>
        <v>0</v>
      </c>
      <c r="JK16" s="40">
        <f t="shared" si="126"/>
        <v>0</v>
      </c>
      <c r="JL16" s="39">
        <f t="shared" si="127"/>
        <v>0</v>
      </c>
      <c r="JM16" s="115">
        <f t="shared" si="128"/>
        <v>0</v>
      </c>
      <c r="JP16" s="115">
        <f t="shared" si="129"/>
        <v>0</v>
      </c>
      <c r="JQ16" s="40">
        <f t="shared" si="130"/>
        <v>71450</v>
      </c>
      <c r="JR16" s="39">
        <f t="shared" si="131"/>
        <v>3000</v>
      </c>
      <c r="JS16" s="115">
        <f t="shared" si="132"/>
        <v>74450</v>
      </c>
      <c r="JV16" s="115">
        <f t="shared" si="133"/>
        <v>0</v>
      </c>
      <c r="JY16" s="115">
        <f t="shared" si="134"/>
        <v>0</v>
      </c>
      <c r="KB16" s="115">
        <f t="shared" si="135"/>
        <v>0</v>
      </c>
      <c r="KC16" s="40">
        <f t="shared" si="136"/>
        <v>0</v>
      </c>
      <c r="KD16" s="39">
        <f t="shared" si="137"/>
        <v>0</v>
      </c>
      <c r="KE16" s="115">
        <f t="shared" si="138"/>
        <v>0</v>
      </c>
      <c r="KH16" s="115">
        <f t="shared" si="139"/>
        <v>0</v>
      </c>
      <c r="KK16" s="115">
        <f t="shared" si="140"/>
        <v>0</v>
      </c>
      <c r="KN16" s="115">
        <f t="shared" si="141"/>
        <v>0</v>
      </c>
      <c r="KQ16" s="115">
        <f t="shared" si="142"/>
        <v>0</v>
      </c>
      <c r="KR16" s="40">
        <f t="shared" si="143"/>
        <v>0</v>
      </c>
      <c r="KS16" s="39">
        <f t="shared" si="144"/>
        <v>0</v>
      </c>
      <c r="KT16" s="115">
        <f t="shared" si="145"/>
        <v>0</v>
      </c>
      <c r="KU16" s="40">
        <f t="shared" si="146"/>
        <v>0</v>
      </c>
      <c r="KV16" s="39">
        <f t="shared" si="147"/>
        <v>0</v>
      </c>
      <c r="KW16" s="115">
        <f t="shared" si="148"/>
        <v>0</v>
      </c>
      <c r="KX16" s="40"/>
      <c r="KZ16" s="115">
        <f t="shared" si="149"/>
        <v>0</v>
      </c>
      <c r="LA16" s="40"/>
      <c r="LC16" s="115">
        <f t="shared" si="150"/>
        <v>0</v>
      </c>
      <c r="LD16" s="40"/>
      <c r="LF16" s="115">
        <f t="shared" si="151"/>
        <v>0</v>
      </c>
      <c r="LG16" s="40"/>
      <c r="LI16" s="115">
        <f t="shared" si="152"/>
        <v>0</v>
      </c>
      <c r="LJ16" s="40"/>
      <c r="LL16" s="115">
        <f t="shared" si="153"/>
        <v>0</v>
      </c>
      <c r="LM16" s="40">
        <f t="shared" si="154"/>
        <v>0</v>
      </c>
      <c r="LN16" s="39">
        <f t="shared" si="155"/>
        <v>0</v>
      </c>
      <c r="LO16" s="115">
        <f t="shared" si="156"/>
        <v>0</v>
      </c>
      <c r="LP16" s="40"/>
      <c r="LR16" s="115">
        <f t="shared" si="157"/>
        <v>0</v>
      </c>
      <c r="LS16" s="40"/>
      <c r="LU16" s="115">
        <f t="shared" si="158"/>
        <v>0</v>
      </c>
      <c r="LV16" s="40"/>
      <c r="LX16" s="115">
        <f t="shared" si="159"/>
        <v>0</v>
      </c>
      <c r="LY16" s="40"/>
      <c r="MA16" s="115">
        <f t="shared" si="160"/>
        <v>0</v>
      </c>
      <c r="MB16" s="40">
        <f t="shared" si="161"/>
        <v>0</v>
      </c>
      <c r="MC16" s="39">
        <f t="shared" si="162"/>
        <v>0</v>
      </c>
      <c r="MD16" s="115">
        <f t="shared" si="163"/>
        <v>0</v>
      </c>
      <c r="ME16" s="40">
        <f t="shared" si="164"/>
        <v>0</v>
      </c>
      <c r="MF16" s="39">
        <f t="shared" si="165"/>
        <v>0</v>
      </c>
      <c r="MG16" s="115">
        <f t="shared" si="166"/>
        <v>0</v>
      </c>
      <c r="MH16" s="40"/>
      <c r="MJ16" s="115">
        <f t="shared" si="167"/>
        <v>0</v>
      </c>
      <c r="MM16" s="115">
        <f t="shared" si="168"/>
        <v>0</v>
      </c>
      <c r="MP16" s="115">
        <f t="shared" si="169"/>
        <v>0</v>
      </c>
      <c r="MS16" s="115">
        <f t="shared" si="170"/>
        <v>0</v>
      </c>
      <c r="MV16" s="115">
        <f t="shared" si="171"/>
        <v>0</v>
      </c>
      <c r="MW16" s="40">
        <f t="shared" si="172"/>
        <v>0</v>
      </c>
      <c r="MX16" s="39">
        <f t="shared" si="173"/>
        <v>0</v>
      </c>
      <c r="MY16" s="115">
        <f t="shared" si="174"/>
        <v>0</v>
      </c>
      <c r="NB16" s="115">
        <f t="shared" si="175"/>
        <v>0</v>
      </c>
      <c r="NE16" s="115">
        <f t="shared" si="176"/>
        <v>0</v>
      </c>
      <c r="NF16" s="40">
        <f t="shared" si="177"/>
        <v>0</v>
      </c>
      <c r="NG16" s="39">
        <f t="shared" si="178"/>
        <v>0</v>
      </c>
      <c r="NH16" s="115">
        <f t="shared" si="179"/>
        <v>0</v>
      </c>
      <c r="NK16" s="115">
        <f t="shared" si="180"/>
        <v>0</v>
      </c>
      <c r="NN16" s="115">
        <f t="shared" si="181"/>
        <v>0</v>
      </c>
      <c r="NO16" s="40">
        <f t="shared" si="182"/>
        <v>0</v>
      </c>
      <c r="NP16" s="39">
        <f t="shared" si="183"/>
        <v>0</v>
      </c>
      <c r="NQ16" s="115">
        <f t="shared" si="184"/>
        <v>0</v>
      </c>
      <c r="NT16" s="115">
        <f t="shared" si="185"/>
        <v>0</v>
      </c>
      <c r="NU16" s="39">
        <f t="shared" si="186"/>
        <v>0</v>
      </c>
      <c r="NV16" s="39">
        <f t="shared" si="187"/>
        <v>0</v>
      </c>
      <c r="NW16" s="115">
        <f t="shared" si="188"/>
        <v>0</v>
      </c>
      <c r="NX16" s="40">
        <f t="shared" si="189"/>
        <v>0</v>
      </c>
      <c r="NY16" s="39">
        <f t="shared" si="190"/>
        <v>0</v>
      </c>
      <c r="NZ16" s="115">
        <f t="shared" si="191"/>
        <v>0</v>
      </c>
      <c r="OA16" s="40">
        <f t="shared" si="2"/>
        <v>88250</v>
      </c>
      <c r="OB16" s="39">
        <f t="shared" si="3"/>
        <v>3500</v>
      </c>
      <c r="OC16" s="115">
        <f t="shared" si="192"/>
        <v>91750</v>
      </c>
      <c r="OD16" s="40">
        <f t="shared" si="4"/>
        <v>88250</v>
      </c>
      <c r="OE16" s="39">
        <f t="shared" si="5"/>
        <v>3500</v>
      </c>
      <c r="OF16" s="115">
        <f t="shared" si="193"/>
        <v>91750</v>
      </c>
      <c r="OG16" s="41"/>
    </row>
    <row r="17" spans="1:397" s="39" customFormat="1" x14ac:dyDescent="0.25">
      <c r="A17" s="36">
        <v>8</v>
      </c>
      <c r="B17" s="37" t="s">
        <v>217</v>
      </c>
      <c r="C17" s="38" t="s">
        <v>184</v>
      </c>
      <c r="F17" s="115">
        <f t="shared" si="6"/>
        <v>0</v>
      </c>
      <c r="G17" s="41"/>
      <c r="I17" s="115">
        <f t="shared" si="7"/>
        <v>0</v>
      </c>
      <c r="L17" s="115">
        <f t="shared" si="8"/>
        <v>0</v>
      </c>
      <c r="O17" s="115">
        <f t="shared" si="9"/>
        <v>0</v>
      </c>
      <c r="R17" s="115">
        <f t="shared" si="10"/>
        <v>0</v>
      </c>
      <c r="U17" s="115">
        <f t="shared" si="11"/>
        <v>0</v>
      </c>
      <c r="X17" s="115">
        <f t="shared" si="12"/>
        <v>0</v>
      </c>
      <c r="AA17" s="115">
        <f t="shared" si="13"/>
        <v>0</v>
      </c>
      <c r="AB17" s="40">
        <f t="shared" si="14"/>
        <v>0</v>
      </c>
      <c r="AC17" s="39">
        <f t="shared" si="15"/>
        <v>0</v>
      </c>
      <c r="AD17" s="115">
        <f t="shared" si="16"/>
        <v>0</v>
      </c>
      <c r="AG17" s="115">
        <f t="shared" si="17"/>
        <v>0</v>
      </c>
      <c r="AH17" s="40">
        <f t="shared" si="18"/>
        <v>0</v>
      </c>
      <c r="AI17" s="39">
        <f t="shared" si="19"/>
        <v>0</v>
      </c>
      <c r="AJ17" s="115">
        <f t="shared" si="20"/>
        <v>0</v>
      </c>
      <c r="AM17" s="115">
        <f t="shared" si="21"/>
        <v>0</v>
      </c>
      <c r="AP17" s="115">
        <f t="shared" si="22"/>
        <v>0</v>
      </c>
      <c r="AQ17" s="39">
        <v>152</v>
      </c>
      <c r="AR17" s="39">
        <v>152</v>
      </c>
      <c r="AS17" s="115">
        <f t="shared" si="23"/>
        <v>304</v>
      </c>
      <c r="AV17" s="115">
        <f t="shared" si="24"/>
        <v>0</v>
      </c>
      <c r="AW17" s="39">
        <v>79</v>
      </c>
      <c r="AY17" s="115">
        <f t="shared" si="25"/>
        <v>79</v>
      </c>
      <c r="BB17" s="115">
        <f t="shared" si="26"/>
        <v>0</v>
      </c>
      <c r="BE17" s="115">
        <f t="shared" si="27"/>
        <v>0</v>
      </c>
      <c r="BH17" s="115">
        <f t="shared" si="28"/>
        <v>0</v>
      </c>
      <c r="BK17" s="115">
        <f t="shared" si="29"/>
        <v>0</v>
      </c>
      <c r="BL17" s="40">
        <f t="shared" si="30"/>
        <v>231</v>
      </c>
      <c r="BM17" s="39">
        <f t="shared" si="31"/>
        <v>152</v>
      </c>
      <c r="BN17" s="115">
        <f t="shared" si="32"/>
        <v>383</v>
      </c>
      <c r="BQ17" s="115">
        <f t="shared" si="33"/>
        <v>0</v>
      </c>
      <c r="BT17" s="115">
        <f t="shared" si="34"/>
        <v>0</v>
      </c>
      <c r="BW17" s="115">
        <f t="shared" si="35"/>
        <v>0</v>
      </c>
      <c r="BZ17" s="115">
        <f t="shared" si="36"/>
        <v>0</v>
      </c>
      <c r="CC17" s="115">
        <f t="shared" si="37"/>
        <v>0</v>
      </c>
      <c r="CF17" s="115">
        <f t="shared" si="38"/>
        <v>0</v>
      </c>
      <c r="CI17" s="115">
        <f t="shared" si="39"/>
        <v>0</v>
      </c>
      <c r="CL17" s="115">
        <f t="shared" si="40"/>
        <v>0</v>
      </c>
      <c r="CM17" s="40">
        <f t="shared" si="41"/>
        <v>0</v>
      </c>
      <c r="CN17" s="39">
        <f t="shared" si="42"/>
        <v>0</v>
      </c>
      <c r="CO17" s="115">
        <f t="shared" si="43"/>
        <v>0</v>
      </c>
      <c r="CR17" s="115">
        <f t="shared" si="44"/>
        <v>0</v>
      </c>
      <c r="CU17" s="115">
        <f t="shared" si="45"/>
        <v>0</v>
      </c>
      <c r="CV17" s="39">
        <v>2054</v>
      </c>
      <c r="CX17" s="115">
        <f t="shared" si="46"/>
        <v>2054</v>
      </c>
      <c r="DA17" s="115">
        <f t="shared" si="47"/>
        <v>0</v>
      </c>
      <c r="DD17" s="115">
        <f t="shared" si="48"/>
        <v>0</v>
      </c>
      <c r="DE17" s="40">
        <f t="shared" si="49"/>
        <v>2054</v>
      </c>
      <c r="DF17" s="39">
        <f t="shared" si="50"/>
        <v>0</v>
      </c>
      <c r="DG17" s="115">
        <f t="shared" si="51"/>
        <v>2054</v>
      </c>
      <c r="DJ17" s="115">
        <f t="shared" si="52"/>
        <v>0</v>
      </c>
      <c r="DM17" s="115">
        <f t="shared" si="53"/>
        <v>0</v>
      </c>
      <c r="DP17" s="115">
        <f t="shared" si="54"/>
        <v>0</v>
      </c>
      <c r="DS17" s="115">
        <f t="shared" si="55"/>
        <v>0</v>
      </c>
      <c r="DV17" s="115">
        <f t="shared" si="56"/>
        <v>0</v>
      </c>
      <c r="DY17" s="115">
        <f t="shared" si="57"/>
        <v>0</v>
      </c>
      <c r="EB17" s="115">
        <f t="shared" si="58"/>
        <v>0</v>
      </c>
      <c r="EC17" s="40">
        <f t="shared" si="59"/>
        <v>0</v>
      </c>
      <c r="ED17" s="39">
        <f t="shared" si="60"/>
        <v>0</v>
      </c>
      <c r="EE17" s="115">
        <f t="shared" si="61"/>
        <v>0</v>
      </c>
      <c r="EH17" s="115">
        <f t="shared" si="62"/>
        <v>0</v>
      </c>
      <c r="EK17" s="115">
        <f t="shared" si="63"/>
        <v>0</v>
      </c>
      <c r="EN17" s="115">
        <f t="shared" si="64"/>
        <v>0</v>
      </c>
      <c r="EO17" s="40">
        <f t="shared" si="65"/>
        <v>0</v>
      </c>
      <c r="EP17" s="39">
        <f t="shared" si="66"/>
        <v>0</v>
      </c>
      <c r="EQ17" s="115">
        <f t="shared" si="67"/>
        <v>0</v>
      </c>
      <c r="ET17" s="115">
        <f t="shared" si="68"/>
        <v>0</v>
      </c>
      <c r="EW17" s="115">
        <f t="shared" si="69"/>
        <v>0</v>
      </c>
      <c r="EZ17" s="115">
        <f t="shared" si="70"/>
        <v>0</v>
      </c>
      <c r="FC17" s="115">
        <f t="shared" si="71"/>
        <v>0</v>
      </c>
      <c r="FF17" s="115">
        <f t="shared" si="72"/>
        <v>0</v>
      </c>
      <c r="FG17" s="39">
        <v>1300</v>
      </c>
      <c r="FI17" s="115">
        <f t="shared" si="73"/>
        <v>1300</v>
      </c>
      <c r="FJ17" s="40">
        <f t="shared" si="74"/>
        <v>1300</v>
      </c>
      <c r="FK17" s="39">
        <f t="shared" si="75"/>
        <v>0</v>
      </c>
      <c r="FL17" s="115">
        <f t="shared" si="76"/>
        <v>1300</v>
      </c>
      <c r="FM17" s="39">
        <v>142435</v>
      </c>
      <c r="FN17" s="39">
        <f>-125+2300-400-1500-500+24000-100</f>
        <v>23675</v>
      </c>
      <c r="FO17" s="115">
        <f t="shared" si="77"/>
        <v>166110</v>
      </c>
      <c r="FR17" s="115">
        <f t="shared" si="78"/>
        <v>0</v>
      </c>
      <c r="FU17" s="115">
        <f t="shared" si="79"/>
        <v>0</v>
      </c>
      <c r="FX17" s="115">
        <f t="shared" si="80"/>
        <v>0</v>
      </c>
      <c r="FY17" s="39">
        <v>3500</v>
      </c>
      <c r="GA17" s="115">
        <f t="shared" si="81"/>
        <v>3500</v>
      </c>
      <c r="GB17" s="40">
        <f t="shared" si="82"/>
        <v>145935</v>
      </c>
      <c r="GC17" s="39">
        <f t="shared" si="83"/>
        <v>23675</v>
      </c>
      <c r="GD17" s="115">
        <f t="shared" si="84"/>
        <v>169610</v>
      </c>
      <c r="GE17" s="39">
        <f>400+250</f>
        <v>650</v>
      </c>
      <c r="GG17" s="115">
        <f t="shared" si="85"/>
        <v>650</v>
      </c>
      <c r="GH17" s="39">
        <f t="shared" si="86"/>
        <v>650</v>
      </c>
      <c r="GI17" s="39">
        <f t="shared" si="86"/>
        <v>0</v>
      </c>
      <c r="GJ17" s="115">
        <f t="shared" si="87"/>
        <v>650</v>
      </c>
      <c r="GM17" s="115">
        <f t="shared" si="88"/>
        <v>0</v>
      </c>
      <c r="GP17" s="115">
        <f t="shared" si="89"/>
        <v>0</v>
      </c>
      <c r="GQ17" s="40">
        <f t="shared" si="90"/>
        <v>0</v>
      </c>
      <c r="GR17" s="39">
        <f t="shared" si="91"/>
        <v>0</v>
      </c>
      <c r="GS17" s="115">
        <f t="shared" si="92"/>
        <v>0</v>
      </c>
      <c r="GT17" s="40">
        <f t="shared" si="0"/>
        <v>149939</v>
      </c>
      <c r="GU17" s="39">
        <f t="shared" si="1"/>
        <v>23675</v>
      </c>
      <c r="GV17" s="115">
        <f t="shared" si="93"/>
        <v>173614</v>
      </c>
      <c r="GW17" s="39">
        <v>11400</v>
      </c>
      <c r="GX17" s="39">
        <f>1700+350+1500</f>
        <v>3550</v>
      </c>
      <c r="GY17" s="115">
        <f t="shared" si="94"/>
        <v>14950</v>
      </c>
      <c r="GZ17" s="39">
        <v>112758</v>
      </c>
      <c r="HA17" s="39">
        <f>400+3500+100</f>
        <v>4000</v>
      </c>
      <c r="HB17" s="115">
        <f t="shared" si="95"/>
        <v>116758</v>
      </c>
      <c r="HE17" s="115">
        <f t="shared" si="96"/>
        <v>0</v>
      </c>
      <c r="HH17" s="115">
        <f t="shared" si="97"/>
        <v>0</v>
      </c>
      <c r="HI17" s="39">
        <f>3500+3000</f>
        <v>6500</v>
      </c>
      <c r="HK17" s="115">
        <f t="shared" si="98"/>
        <v>6500</v>
      </c>
      <c r="HL17" s="39">
        <v>3432</v>
      </c>
      <c r="HN17" s="115">
        <f t="shared" si="99"/>
        <v>3432</v>
      </c>
      <c r="HQ17" s="115">
        <f t="shared" si="100"/>
        <v>0</v>
      </c>
      <c r="HT17" s="115">
        <f t="shared" si="101"/>
        <v>0</v>
      </c>
      <c r="HU17" s="40">
        <f t="shared" si="102"/>
        <v>134090</v>
      </c>
      <c r="HV17" s="39">
        <f t="shared" si="103"/>
        <v>7550</v>
      </c>
      <c r="HW17" s="115">
        <f t="shared" si="104"/>
        <v>141640</v>
      </c>
      <c r="HZ17" s="115">
        <f t="shared" si="105"/>
        <v>0</v>
      </c>
      <c r="IA17" s="40">
        <f t="shared" si="106"/>
        <v>0</v>
      </c>
      <c r="IB17" s="39">
        <f t="shared" si="107"/>
        <v>0</v>
      </c>
      <c r="IC17" s="115">
        <f t="shared" si="108"/>
        <v>0</v>
      </c>
      <c r="IF17" s="115">
        <f t="shared" si="109"/>
        <v>0</v>
      </c>
      <c r="II17" s="115">
        <f t="shared" si="110"/>
        <v>0</v>
      </c>
      <c r="IJ17" s="40">
        <f t="shared" si="111"/>
        <v>0</v>
      </c>
      <c r="IK17" s="39">
        <f t="shared" si="112"/>
        <v>0</v>
      </c>
      <c r="IL17" s="115">
        <f t="shared" si="113"/>
        <v>0</v>
      </c>
      <c r="IO17" s="115">
        <f t="shared" si="114"/>
        <v>0</v>
      </c>
      <c r="IR17" s="115">
        <f t="shared" si="115"/>
        <v>0</v>
      </c>
      <c r="IS17" s="40">
        <f t="shared" si="116"/>
        <v>0</v>
      </c>
      <c r="IT17" s="39">
        <f t="shared" si="117"/>
        <v>0</v>
      </c>
      <c r="IU17" s="115">
        <f t="shared" si="118"/>
        <v>0</v>
      </c>
      <c r="IX17" s="115">
        <f t="shared" si="119"/>
        <v>0</v>
      </c>
      <c r="JA17" s="115">
        <f t="shared" si="120"/>
        <v>0</v>
      </c>
      <c r="JB17" s="40">
        <f t="shared" si="121"/>
        <v>0</v>
      </c>
      <c r="JC17" s="39">
        <f t="shared" si="122"/>
        <v>0</v>
      </c>
      <c r="JD17" s="115">
        <f t="shared" si="123"/>
        <v>0</v>
      </c>
      <c r="JE17" s="40"/>
      <c r="JG17" s="115">
        <f t="shared" si="124"/>
        <v>0</v>
      </c>
      <c r="JH17" s="40"/>
      <c r="JJ17" s="115">
        <f t="shared" si="125"/>
        <v>0</v>
      </c>
      <c r="JK17" s="40">
        <f t="shared" si="126"/>
        <v>0</v>
      </c>
      <c r="JL17" s="39">
        <f t="shared" si="127"/>
        <v>0</v>
      </c>
      <c r="JM17" s="115">
        <f t="shared" si="128"/>
        <v>0</v>
      </c>
      <c r="JP17" s="115">
        <f t="shared" si="129"/>
        <v>0</v>
      </c>
      <c r="JQ17" s="40">
        <f t="shared" si="130"/>
        <v>134090</v>
      </c>
      <c r="JR17" s="39">
        <f t="shared" si="131"/>
        <v>7550</v>
      </c>
      <c r="JS17" s="115">
        <f t="shared" si="132"/>
        <v>141640</v>
      </c>
      <c r="JV17" s="115">
        <f t="shared" si="133"/>
        <v>0</v>
      </c>
      <c r="JY17" s="115">
        <f t="shared" si="134"/>
        <v>0</v>
      </c>
      <c r="KB17" s="115">
        <f t="shared" si="135"/>
        <v>0</v>
      </c>
      <c r="KC17" s="40">
        <f t="shared" si="136"/>
        <v>0</v>
      </c>
      <c r="KD17" s="39">
        <f t="shared" si="137"/>
        <v>0</v>
      </c>
      <c r="KE17" s="115">
        <f t="shared" si="138"/>
        <v>0</v>
      </c>
      <c r="KH17" s="115">
        <f t="shared" si="139"/>
        <v>0</v>
      </c>
      <c r="KK17" s="115">
        <f t="shared" si="140"/>
        <v>0</v>
      </c>
      <c r="KN17" s="115">
        <f t="shared" si="141"/>
        <v>0</v>
      </c>
      <c r="KQ17" s="115">
        <f t="shared" si="142"/>
        <v>0</v>
      </c>
      <c r="KR17" s="40">
        <f t="shared" si="143"/>
        <v>0</v>
      </c>
      <c r="KS17" s="39">
        <f t="shared" si="144"/>
        <v>0</v>
      </c>
      <c r="KT17" s="115">
        <f t="shared" si="145"/>
        <v>0</v>
      </c>
      <c r="KU17" s="40">
        <f t="shared" si="146"/>
        <v>0</v>
      </c>
      <c r="KV17" s="39">
        <f t="shared" si="147"/>
        <v>0</v>
      </c>
      <c r="KW17" s="115">
        <f t="shared" si="148"/>
        <v>0</v>
      </c>
      <c r="KX17" s="40"/>
      <c r="KZ17" s="115">
        <f t="shared" si="149"/>
        <v>0</v>
      </c>
      <c r="LA17" s="40"/>
      <c r="LC17" s="115">
        <f t="shared" si="150"/>
        <v>0</v>
      </c>
      <c r="LD17" s="40"/>
      <c r="LF17" s="115">
        <f t="shared" si="151"/>
        <v>0</v>
      </c>
      <c r="LG17" s="40"/>
      <c r="LI17" s="115">
        <f t="shared" si="152"/>
        <v>0</v>
      </c>
      <c r="LJ17" s="40"/>
      <c r="LL17" s="115">
        <f t="shared" si="153"/>
        <v>0</v>
      </c>
      <c r="LM17" s="40">
        <f t="shared" si="154"/>
        <v>0</v>
      </c>
      <c r="LN17" s="39">
        <f t="shared" si="155"/>
        <v>0</v>
      </c>
      <c r="LO17" s="115">
        <f t="shared" si="156"/>
        <v>0</v>
      </c>
      <c r="LP17" s="40"/>
      <c r="LR17" s="115">
        <f t="shared" si="157"/>
        <v>0</v>
      </c>
      <c r="LS17" s="40"/>
      <c r="LU17" s="115">
        <f t="shared" si="158"/>
        <v>0</v>
      </c>
      <c r="LV17" s="40"/>
      <c r="LX17" s="115">
        <f t="shared" si="159"/>
        <v>0</v>
      </c>
      <c r="LY17" s="40"/>
      <c r="MA17" s="115">
        <f t="shared" si="160"/>
        <v>0</v>
      </c>
      <c r="MB17" s="40">
        <f t="shared" si="161"/>
        <v>0</v>
      </c>
      <c r="MC17" s="39">
        <f t="shared" si="162"/>
        <v>0</v>
      </c>
      <c r="MD17" s="115">
        <f t="shared" si="163"/>
        <v>0</v>
      </c>
      <c r="ME17" s="40">
        <f t="shared" si="164"/>
        <v>0</v>
      </c>
      <c r="MF17" s="39">
        <f t="shared" si="165"/>
        <v>0</v>
      </c>
      <c r="MG17" s="115">
        <f t="shared" si="166"/>
        <v>0</v>
      </c>
      <c r="MH17" s="40"/>
      <c r="MJ17" s="115">
        <f t="shared" si="167"/>
        <v>0</v>
      </c>
      <c r="MM17" s="115">
        <f t="shared" si="168"/>
        <v>0</v>
      </c>
      <c r="MP17" s="115">
        <f t="shared" si="169"/>
        <v>0</v>
      </c>
      <c r="MS17" s="115">
        <f t="shared" si="170"/>
        <v>0</v>
      </c>
      <c r="MV17" s="115">
        <f t="shared" si="171"/>
        <v>0</v>
      </c>
      <c r="MW17" s="40">
        <f t="shared" si="172"/>
        <v>0</v>
      </c>
      <c r="MX17" s="39">
        <f t="shared" si="173"/>
        <v>0</v>
      </c>
      <c r="MY17" s="115">
        <f t="shared" si="174"/>
        <v>0</v>
      </c>
      <c r="NB17" s="115">
        <f t="shared" si="175"/>
        <v>0</v>
      </c>
      <c r="NE17" s="115">
        <f t="shared" si="176"/>
        <v>0</v>
      </c>
      <c r="NF17" s="40">
        <f t="shared" si="177"/>
        <v>0</v>
      </c>
      <c r="NG17" s="39">
        <f t="shared" si="178"/>
        <v>0</v>
      </c>
      <c r="NH17" s="115">
        <f t="shared" si="179"/>
        <v>0</v>
      </c>
      <c r="NK17" s="115">
        <f t="shared" si="180"/>
        <v>0</v>
      </c>
      <c r="NN17" s="115">
        <f t="shared" si="181"/>
        <v>0</v>
      </c>
      <c r="NO17" s="40">
        <f t="shared" si="182"/>
        <v>0</v>
      </c>
      <c r="NP17" s="39">
        <f t="shared" si="183"/>
        <v>0</v>
      </c>
      <c r="NQ17" s="115">
        <f t="shared" si="184"/>
        <v>0</v>
      </c>
      <c r="NT17" s="115">
        <f t="shared" si="185"/>
        <v>0</v>
      </c>
      <c r="NU17" s="39">
        <f t="shared" si="186"/>
        <v>0</v>
      </c>
      <c r="NV17" s="39">
        <f t="shared" si="187"/>
        <v>0</v>
      </c>
      <c r="NW17" s="115">
        <f t="shared" si="188"/>
        <v>0</v>
      </c>
      <c r="NX17" s="40">
        <f t="shared" si="189"/>
        <v>0</v>
      </c>
      <c r="NY17" s="39">
        <f t="shared" si="190"/>
        <v>0</v>
      </c>
      <c r="NZ17" s="115">
        <f t="shared" si="191"/>
        <v>0</v>
      </c>
      <c r="OA17" s="40">
        <f t="shared" si="2"/>
        <v>284029</v>
      </c>
      <c r="OB17" s="39">
        <f t="shared" si="3"/>
        <v>31225</v>
      </c>
      <c r="OC17" s="115">
        <f t="shared" si="192"/>
        <v>315254</v>
      </c>
      <c r="OD17" s="40">
        <f t="shared" si="4"/>
        <v>284260</v>
      </c>
      <c r="OE17" s="39">
        <f t="shared" si="5"/>
        <v>31377</v>
      </c>
      <c r="OF17" s="115">
        <f t="shared" si="193"/>
        <v>315637</v>
      </c>
      <c r="OG17" s="41"/>
    </row>
    <row r="18" spans="1:397" s="45" customFormat="1" ht="16.5" thickBot="1" x14ac:dyDescent="0.3">
      <c r="A18" s="42">
        <v>9</v>
      </c>
      <c r="B18" s="43" t="s">
        <v>286</v>
      </c>
      <c r="C18" s="44" t="s">
        <v>185</v>
      </c>
      <c r="F18" s="116">
        <f t="shared" si="6"/>
        <v>0</v>
      </c>
      <c r="G18" s="47"/>
      <c r="I18" s="116">
        <f t="shared" si="7"/>
        <v>0</v>
      </c>
      <c r="L18" s="116">
        <f t="shared" si="8"/>
        <v>0</v>
      </c>
      <c r="O18" s="116">
        <f t="shared" si="9"/>
        <v>0</v>
      </c>
      <c r="R18" s="116">
        <f t="shared" si="10"/>
        <v>0</v>
      </c>
      <c r="U18" s="116">
        <f t="shared" si="11"/>
        <v>0</v>
      </c>
      <c r="X18" s="116">
        <f t="shared" si="12"/>
        <v>0</v>
      </c>
      <c r="AA18" s="116">
        <f t="shared" si="13"/>
        <v>0</v>
      </c>
      <c r="AB18" s="46">
        <f t="shared" si="14"/>
        <v>0</v>
      </c>
      <c r="AC18" s="45">
        <f t="shared" si="15"/>
        <v>0</v>
      </c>
      <c r="AD18" s="116">
        <f t="shared" si="16"/>
        <v>0</v>
      </c>
      <c r="AG18" s="116">
        <f t="shared" si="17"/>
        <v>0</v>
      </c>
      <c r="AH18" s="46">
        <f t="shared" si="18"/>
        <v>0</v>
      </c>
      <c r="AI18" s="45">
        <f t="shared" si="19"/>
        <v>0</v>
      </c>
      <c r="AJ18" s="116">
        <f t="shared" si="20"/>
        <v>0</v>
      </c>
      <c r="AM18" s="116">
        <f t="shared" si="21"/>
        <v>0</v>
      </c>
      <c r="AP18" s="116">
        <f t="shared" si="22"/>
        <v>0</v>
      </c>
      <c r="AS18" s="116">
        <f t="shared" si="23"/>
        <v>0</v>
      </c>
      <c r="AV18" s="116">
        <f t="shared" si="24"/>
        <v>0</v>
      </c>
      <c r="AY18" s="116">
        <f t="shared" si="25"/>
        <v>0</v>
      </c>
      <c r="BB18" s="116">
        <f t="shared" si="26"/>
        <v>0</v>
      </c>
      <c r="BE18" s="116">
        <f t="shared" si="27"/>
        <v>0</v>
      </c>
      <c r="BH18" s="116">
        <f t="shared" si="28"/>
        <v>0</v>
      </c>
      <c r="BK18" s="116">
        <f t="shared" si="29"/>
        <v>0</v>
      </c>
      <c r="BL18" s="46">
        <f t="shared" si="30"/>
        <v>0</v>
      </c>
      <c r="BM18" s="45">
        <f t="shared" si="31"/>
        <v>0</v>
      </c>
      <c r="BN18" s="116">
        <f t="shared" si="32"/>
        <v>0</v>
      </c>
      <c r="BQ18" s="116">
        <f t="shared" si="33"/>
        <v>0</v>
      </c>
      <c r="BT18" s="116">
        <f t="shared" si="34"/>
        <v>0</v>
      </c>
      <c r="BW18" s="116">
        <f t="shared" si="35"/>
        <v>0</v>
      </c>
      <c r="BZ18" s="116">
        <f t="shared" si="36"/>
        <v>0</v>
      </c>
      <c r="CC18" s="116">
        <f t="shared" si="37"/>
        <v>0</v>
      </c>
      <c r="CF18" s="116">
        <f t="shared" si="38"/>
        <v>0</v>
      </c>
      <c r="CI18" s="116">
        <f t="shared" si="39"/>
        <v>0</v>
      </c>
      <c r="CL18" s="116">
        <f t="shared" si="40"/>
        <v>0</v>
      </c>
      <c r="CM18" s="46">
        <f t="shared" si="41"/>
        <v>0</v>
      </c>
      <c r="CN18" s="45">
        <f t="shared" si="42"/>
        <v>0</v>
      </c>
      <c r="CO18" s="116">
        <f t="shared" si="43"/>
        <v>0</v>
      </c>
      <c r="CR18" s="116">
        <f t="shared" si="44"/>
        <v>0</v>
      </c>
      <c r="CU18" s="116">
        <f t="shared" si="45"/>
        <v>0</v>
      </c>
      <c r="CX18" s="116">
        <f t="shared" si="46"/>
        <v>0</v>
      </c>
      <c r="DA18" s="116">
        <f t="shared" si="47"/>
        <v>0</v>
      </c>
      <c r="DD18" s="116">
        <f t="shared" si="48"/>
        <v>0</v>
      </c>
      <c r="DE18" s="46">
        <f t="shared" si="49"/>
        <v>0</v>
      </c>
      <c r="DF18" s="45">
        <f t="shared" si="50"/>
        <v>0</v>
      </c>
      <c r="DG18" s="116">
        <f t="shared" si="51"/>
        <v>0</v>
      </c>
      <c r="DJ18" s="116">
        <f t="shared" si="52"/>
        <v>0</v>
      </c>
      <c r="DM18" s="116">
        <f t="shared" si="53"/>
        <v>0</v>
      </c>
      <c r="DP18" s="116">
        <f t="shared" si="54"/>
        <v>0</v>
      </c>
      <c r="DS18" s="116">
        <f t="shared" si="55"/>
        <v>0</v>
      </c>
      <c r="DV18" s="116">
        <f t="shared" si="56"/>
        <v>0</v>
      </c>
      <c r="DY18" s="116">
        <f t="shared" si="57"/>
        <v>0</v>
      </c>
      <c r="EB18" s="116">
        <f t="shared" si="58"/>
        <v>0</v>
      </c>
      <c r="EC18" s="46">
        <f t="shared" si="59"/>
        <v>0</v>
      </c>
      <c r="ED18" s="45">
        <f t="shared" si="60"/>
        <v>0</v>
      </c>
      <c r="EE18" s="116">
        <f t="shared" si="61"/>
        <v>0</v>
      </c>
      <c r="EH18" s="116">
        <f t="shared" si="62"/>
        <v>0</v>
      </c>
      <c r="EK18" s="116">
        <f t="shared" si="63"/>
        <v>0</v>
      </c>
      <c r="EN18" s="116">
        <f t="shared" si="64"/>
        <v>0</v>
      </c>
      <c r="EO18" s="46">
        <f t="shared" si="65"/>
        <v>0</v>
      </c>
      <c r="EP18" s="45">
        <f t="shared" si="66"/>
        <v>0</v>
      </c>
      <c r="EQ18" s="116">
        <f t="shared" si="67"/>
        <v>0</v>
      </c>
      <c r="ET18" s="116">
        <f t="shared" si="68"/>
        <v>0</v>
      </c>
      <c r="EW18" s="116">
        <f t="shared" si="69"/>
        <v>0</v>
      </c>
      <c r="EZ18" s="116">
        <f t="shared" si="70"/>
        <v>0</v>
      </c>
      <c r="FC18" s="116">
        <f t="shared" si="71"/>
        <v>0</v>
      </c>
      <c r="FF18" s="116">
        <f t="shared" si="72"/>
        <v>0</v>
      </c>
      <c r="FI18" s="116">
        <f t="shared" si="73"/>
        <v>0</v>
      </c>
      <c r="FJ18" s="46">
        <f t="shared" si="74"/>
        <v>0</v>
      </c>
      <c r="FK18" s="45">
        <f t="shared" si="75"/>
        <v>0</v>
      </c>
      <c r="FL18" s="116">
        <f t="shared" si="76"/>
        <v>0</v>
      </c>
      <c r="FO18" s="116">
        <f t="shared" si="77"/>
        <v>0</v>
      </c>
      <c r="FR18" s="116">
        <f t="shared" si="78"/>
        <v>0</v>
      </c>
      <c r="FU18" s="116">
        <f t="shared" si="79"/>
        <v>0</v>
      </c>
      <c r="FX18" s="116">
        <f t="shared" si="80"/>
        <v>0</v>
      </c>
      <c r="GA18" s="116">
        <f t="shared" si="81"/>
        <v>0</v>
      </c>
      <c r="GB18" s="46">
        <f t="shared" si="82"/>
        <v>0</v>
      </c>
      <c r="GC18" s="45">
        <f t="shared" si="83"/>
        <v>0</v>
      </c>
      <c r="GD18" s="116">
        <f t="shared" si="84"/>
        <v>0</v>
      </c>
      <c r="GG18" s="116">
        <f t="shared" si="85"/>
        <v>0</v>
      </c>
      <c r="GH18" s="45">
        <f t="shared" si="86"/>
        <v>0</v>
      </c>
      <c r="GI18" s="45">
        <f t="shared" si="86"/>
        <v>0</v>
      </c>
      <c r="GJ18" s="116">
        <f t="shared" si="87"/>
        <v>0</v>
      </c>
      <c r="GM18" s="116">
        <f t="shared" si="88"/>
        <v>0</v>
      </c>
      <c r="GP18" s="116">
        <f t="shared" si="89"/>
        <v>0</v>
      </c>
      <c r="GQ18" s="46">
        <f t="shared" si="90"/>
        <v>0</v>
      </c>
      <c r="GR18" s="45">
        <f t="shared" si="91"/>
        <v>0</v>
      </c>
      <c r="GS18" s="116">
        <f t="shared" si="92"/>
        <v>0</v>
      </c>
      <c r="GT18" s="46">
        <f t="shared" si="0"/>
        <v>0</v>
      </c>
      <c r="GU18" s="45">
        <f t="shared" si="1"/>
        <v>0</v>
      </c>
      <c r="GV18" s="116">
        <f t="shared" si="93"/>
        <v>0</v>
      </c>
      <c r="GY18" s="116">
        <f t="shared" si="94"/>
        <v>0</v>
      </c>
      <c r="HB18" s="116">
        <f t="shared" si="95"/>
        <v>0</v>
      </c>
      <c r="HE18" s="116">
        <f t="shared" si="96"/>
        <v>0</v>
      </c>
      <c r="HH18" s="116">
        <f t="shared" si="97"/>
        <v>0</v>
      </c>
      <c r="HK18" s="116">
        <f t="shared" si="98"/>
        <v>0</v>
      </c>
      <c r="HN18" s="116">
        <f t="shared" si="99"/>
        <v>0</v>
      </c>
      <c r="HQ18" s="116">
        <f t="shared" si="100"/>
        <v>0</v>
      </c>
      <c r="HT18" s="116">
        <f t="shared" si="101"/>
        <v>0</v>
      </c>
      <c r="HU18" s="46">
        <f t="shared" si="102"/>
        <v>0</v>
      </c>
      <c r="HV18" s="45">
        <f t="shared" si="103"/>
        <v>0</v>
      </c>
      <c r="HW18" s="116">
        <f t="shared" si="104"/>
        <v>0</v>
      </c>
      <c r="HZ18" s="116">
        <f t="shared" si="105"/>
        <v>0</v>
      </c>
      <c r="IA18" s="46">
        <f t="shared" si="106"/>
        <v>0</v>
      </c>
      <c r="IB18" s="45">
        <f t="shared" si="107"/>
        <v>0</v>
      </c>
      <c r="IC18" s="116">
        <f t="shared" si="108"/>
        <v>0</v>
      </c>
      <c r="IF18" s="116">
        <f t="shared" si="109"/>
        <v>0</v>
      </c>
      <c r="II18" s="116">
        <f t="shared" si="110"/>
        <v>0</v>
      </c>
      <c r="IJ18" s="46">
        <f t="shared" si="111"/>
        <v>0</v>
      </c>
      <c r="IK18" s="45">
        <f t="shared" si="112"/>
        <v>0</v>
      </c>
      <c r="IL18" s="116">
        <f t="shared" si="113"/>
        <v>0</v>
      </c>
      <c r="IO18" s="116">
        <f t="shared" si="114"/>
        <v>0</v>
      </c>
      <c r="IR18" s="116">
        <f t="shared" si="115"/>
        <v>0</v>
      </c>
      <c r="IS18" s="46">
        <f t="shared" si="116"/>
        <v>0</v>
      </c>
      <c r="IT18" s="45">
        <f t="shared" si="117"/>
        <v>0</v>
      </c>
      <c r="IU18" s="116">
        <f t="shared" si="118"/>
        <v>0</v>
      </c>
      <c r="IX18" s="116">
        <f t="shared" si="119"/>
        <v>0</v>
      </c>
      <c r="JA18" s="116">
        <f t="shared" si="120"/>
        <v>0</v>
      </c>
      <c r="JB18" s="46">
        <f t="shared" si="121"/>
        <v>0</v>
      </c>
      <c r="JC18" s="45">
        <f t="shared" si="122"/>
        <v>0</v>
      </c>
      <c r="JD18" s="116">
        <f t="shared" si="123"/>
        <v>0</v>
      </c>
      <c r="JE18" s="46"/>
      <c r="JG18" s="116">
        <f t="shared" si="124"/>
        <v>0</v>
      </c>
      <c r="JH18" s="46"/>
      <c r="JJ18" s="116">
        <f t="shared" si="125"/>
        <v>0</v>
      </c>
      <c r="JK18" s="46">
        <f t="shared" si="126"/>
        <v>0</v>
      </c>
      <c r="JL18" s="45">
        <f t="shared" si="127"/>
        <v>0</v>
      </c>
      <c r="JM18" s="116">
        <f t="shared" si="128"/>
        <v>0</v>
      </c>
      <c r="JP18" s="116">
        <f t="shared" si="129"/>
        <v>0</v>
      </c>
      <c r="JQ18" s="46">
        <f t="shared" si="130"/>
        <v>0</v>
      </c>
      <c r="JR18" s="45">
        <f t="shared" si="131"/>
        <v>0</v>
      </c>
      <c r="JS18" s="116">
        <f t="shared" si="132"/>
        <v>0</v>
      </c>
      <c r="JV18" s="116">
        <f t="shared" si="133"/>
        <v>0</v>
      </c>
      <c r="JW18" s="45">
        <v>292931</v>
      </c>
      <c r="JX18" s="45">
        <f>-1700-12427-14985+7502+181-10033-5500-2000-5000-350-12600-24000-12446+7140+181-864-24000+2654+7140+181-21783-544-119+24231+15105+58029-9430-3966-850-48800</f>
        <v>-89053</v>
      </c>
      <c r="JY18" s="116">
        <f t="shared" si="134"/>
        <v>203878</v>
      </c>
      <c r="JZ18" s="45">
        <v>0</v>
      </c>
      <c r="KA18" s="45">
        <v>0</v>
      </c>
      <c r="KB18" s="116">
        <f t="shared" si="135"/>
        <v>0</v>
      </c>
      <c r="KC18" s="46">
        <f t="shared" si="136"/>
        <v>292931</v>
      </c>
      <c r="KD18" s="45">
        <f t="shared" si="137"/>
        <v>-89053</v>
      </c>
      <c r="KE18" s="116">
        <f t="shared" si="138"/>
        <v>203878</v>
      </c>
      <c r="KF18" s="45">
        <v>16000</v>
      </c>
      <c r="KG18" s="45">
        <v>-3000</v>
      </c>
      <c r="KH18" s="116">
        <f t="shared" si="139"/>
        <v>13000</v>
      </c>
      <c r="KI18" s="45">
        <v>1316</v>
      </c>
      <c r="KK18" s="116">
        <f t="shared" si="140"/>
        <v>1316</v>
      </c>
      <c r="KN18" s="116">
        <f t="shared" si="141"/>
        <v>0</v>
      </c>
      <c r="KO18" s="45">
        <v>8000</v>
      </c>
      <c r="KQ18" s="116">
        <f t="shared" si="142"/>
        <v>8000</v>
      </c>
      <c r="KR18" s="46">
        <f t="shared" si="143"/>
        <v>25316</v>
      </c>
      <c r="KS18" s="45">
        <f t="shared" si="144"/>
        <v>-3000</v>
      </c>
      <c r="KT18" s="116">
        <f t="shared" si="145"/>
        <v>22316</v>
      </c>
      <c r="KU18" s="46">
        <f t="shared" si="146"/>
        <v>318247</v>
      </c>
      <c r="KV18" s="45">
        <f t="shared" si="147"/>
        <v>-92053</v>
      </c>
      <c r="KW18" s="116">
        <f t="shared" si="148"/>
        <v>226194</v>
      </c>
      <c r="KX18" s="46"/>
      <c r="KZ18" s="116">
        <f t="shared" si="149"/>
        <v>0</v>
      </c>
      <c r="LA18" s="46"/>
      <c r="LC18" s="116">
        <f t="shared" si="150"/>
        <v>0</v>
      </c>
      <c r="LD18" s="46"/>
      <c r="LF18" s="116">
        <f t="shared" si="151"/>
        <v>0</v>
      </c>
      <c r="LG18" s="46"/>
      <c r="LI18" s="116">
        <f t="shared" si="152"/>
        <v>0</v>
      </c>
      <c r="LJ18" s="46"/>
      <c r="LL18" s="116">
        <f t="shared" si="153"/>
        <v>0</v>
      </c>
      <c r="LM18" s="46">
        <f t="shared" si="154"/>
        <v>0</v>
      </c>
      <c r="LN18" s="45">
        <f t="shared" si="155"/>
        <v>0</v>
      </c>
      <c r="LO18" s="116">
        <f t="shared" si="156"/>
        <v>0</v>
      </c>
      <c r="LP18" s="46"/>
      <c r="LR18" s="116">
        <f t="shared" si="157"/>
        <v>0</v>
      </c>
      <c r="LS18" s="46"/>
      <c r="LU18" s="116">
        <f t="shared" si="158"/>
        <v>0</v>
      </c>
      <c r="LV18" s="46"/>
      <c r="LX18" s="116">
        <f t="shared" si="159"/>
        <v>0</v>
      </c>
      <c r="LY18" s="46"/>
      <c r="MA18" s="116">
        <f t="shared" si="160"/>
        <v>0</v>
      </c>
      <c r="MB18" s="46">
        <f t="shared" si="161"/>
        <v>0</v>
      </c>
      <c r="MC18" s="45">
        <f t="shared" si="162"/>
        <v>0</v>
      </c>
      <c r="MD18" s="116">
        <f t="shared" si="163"/>
        <v>0</v>
      </c>
      <c r="ME18" s="46">
        <f t="shared" si="164"/>
        <v>0</v>
      </c>
      <c r="MF18" s="45">
        <f t="shared" si="165"/>
        <v>0</v>
      </c>
      <c r="MG18" s="116">
        <f t="shared" si="166"/>
        <v>0</v>
      </c>
      <c r="MH18" s="46"/>
      <c r="MJ18" s="116">
        <f t="shared" si="167"/>
        <v>0</v>
      </c>
      <c r="MM18" s="116">
        <f t="shared" si="168"/>
        <v>0</v>
      </c>
      <c r="MP18" s="116">
        <f t="shared" si="169"/>
        <v>0</v>
      </c>
      <c r="MS18" s="116">
        <f t="shared" si="170"/>
        <v>0</v>
      </c>
      <c r="MV18" s="116">
        <f t="shared" si="171"/>
        <v>0</v>
      </c>
      <c r="MW18" s="46">
        <f t="shared" si="172"/>
        <v>0</v>
      </c>
      <c r="MX18" s="45">
        <f t="shared" si="173"/>
        <v>0</v>
      </c>
      <c r="MY18" s="116">
        <f t="shared" si="174"/>
        <v>0</v>
      </c>
      <c r="NB18" s="116">
        <f t="shared" si="175"/>
        <v>0</v>
      </c>
      <c r="NE18" s="116">
        <f t="shared" si="176"/>
        <v>0</v>
      </c>
      <c r="NF18" s="46">
        <f t="shared" si="177"/>
        <v>0</v>
      </c>
      <c r="NG18" s="45">
        <f t="shared" si="178"/>
        <v>0</v>
      </c>
      <c r="NH18" s="116">
        <f t="shared" si="179"/>
        <v>0</v>
      </c>
      <c r="NK18" s="116">
        <f t="shared" si="180"/>
        <v>0</v>
      </c>
      <c r="NN18" s="116">
        <f t="shared" si="181"/>
        <v>0</v>
      </c>
      <c r="NO18" s="46">
        <f t="shared" si="182"/>
        <v>0</v>
      </c>
      <c r="NP18" s="45">
        <f t="shared" si="183"/>
        <v>0</v>
      </c>
      <c r="NQ18" s="116">
        <f t="shared" si="184"/>
        <v>0</v>
      </c>
      <c r="NT18" s="116">
        <f t="shared" si="185"/>
        <v>0</v>
      </c>
      <c r="NU18" s="45">
        <f t="shared" si="186"/>
        <v>0</v>
      </c>
      <c r="NV18" s="45">
        <f t="shared" si="187"/>
        <v>0</v>
      </c>
      <c r="NW18" s="116">
        <f t="shared" si="188"/>
        <v>0</v>
      </c>
      <c r="NX18" s="46">
        <f t="shared" si="189"/>
        <v>0</v>
      </c>
      <c r="NY18" s="45">
        <f t="shared" si="190"/>
        <v>0</v>
      </c>
      <c r="NZ18" s="116">
        <f t="shared" si="191"/>
        <v>0</v>
      </c>
      <c r="OA18" s="46">
        <f t="shared" si="2"/>
        <v>318247</v>
      </c>
      <c r="OB18" s="45">
        <f t="shared" si="3"/>
        <v>-92053</v>
      </c>
      <c r="OC18" s="116">
        <f t="shared" si="192"/>
        <v>226194</v>
      </c>
      <c r="OD18" s="46">
        <f t="shared" si="4"/>
        <v>318247</v>
      </c>
      <c r="OE18" s="45">
        <f t="shared" si="5"/>
        <v>-92053</v>
      </c>
      <c r="OF18" s="116">
        <f t="shared" si="193"/>
        <v>226194</v>
      </c>
      <c r="OG18" s="47"/>
    </row>
    <row r="19" spans="1:397" s="24" customFormat="1" ht="16.5" thickBot="1" x14ac:dyDescent="0.3">
      <c r="A19" s="21">
        <v>10</v>
      </c>
      <c r="B19" s="22" t="s">
        <v>218</v>
      </c>
      <c r="C19" s="48" t="s">
        <v>261</v>
      </c>
      <c r="D19" s="24">
        <f>SUM(D14:D18)</f>
        <v>0</v>
      </c>
      <c r="E19" s="24">
        <f>SUM(E14:E18)</f>
        <v>0</v>
      </c>
      <c r="F19" s="113">
        <f t="shared" si="6"/>
        <v>0</v>
      </c>
      <c r="G19" s="27">
        <f>SUM(G14:G18)</f>
        <v>0</v>
      </c>
      <c r="H19" s="24">
        <f>SUM(H14:H18)</f>
        <v>0</v>
      </c>
      <c r="I19" s="113">
        <f t="shared" si="7"/>
        <v>0</v>
      </c>
      <c r="J19" s="24">
        <f>SUM(J14:J18)</f>
        <v>0</v>
      </c>
      <c r="K19" s="24">
        <f>SUM(K14:K18)</f>
        <v>0</v>
      </c>
      <c r="L19" s="113">
        <f t="shared" si="8"/>
        <v>0</v>
      </c>
      <c r="M19" s="24">
        <f>SUM(M14:M18)</f>
        <v>0</v>
      </c>
      <c r="N19" s="24">
        <f>SUM(N14:N18)</f>
        <v>0</v>
      </c>
      <c r="O19" s="113">
        <f t="shared" si="9"/>
        <v>0</v>
      </c>
      <c r="P19" s="24">
        <f>SUM(P14:P18)</f>
        <v>0</v>
      </c>
      <c r="Q19" s="24">
        <f>SUM(Q14:Q18)</f>
        <v>0</v>
      </c>
      <c r="R19" s="113">
        <f t="shared" si="10"/>
        <v>0</v>
      </c>
      <c r="S19" s="24">
        <f>SUM(S14:S18)</f>
        <v>0</v>
      </c>
      <c r="T19" s="24">
        <f>SUM(T14:T18)</f>
        <v>0</v>
      </c>
      <c r="U19" s="113">
        <f t="shared" si="11"/>
        <v>0</v>
      </c>
      <c r="V19" s="24">
        <f>SUM(V14:V18)</f>
        <v>0</v>
      </c>
      <c r="W19" s="24">
        <f>SUM(W14:W18)</f>
        <v>0</v>
      </c>
      <c r="X19" s="113">
        <f t="shared" si="12"/>
        <v>0</v>
      </c>
      <c r="Y19" s="24">
        <f>SUM(Y14:Y18)</f>
        <v>0</v>
      </c>
      <c r="Z19" s="24">
        <f>SUM(Z14:Z18)</f>
        <v>0</v>
      </c>
      <c r="AA19" s="113">
        <f t="shared" si="13"/>
        <v>0</v>
      </c>
      <c r="AB19" s="25">
        <f t="shared" si="14"/>
        <v>0</v>
      </c>
      <c r="AC19" s="24">
        <f t="shared" si="15"/>
        <v>0</v>
      </c>
      <c r="AD19" s="113">
        <f t="shared" si="16"/>
        <v>0</v>
      </c>
      <c r="AE19" s="24">
        <f>SUM(AE14:AE18)</f>
        <v>0</v>
      </c>
      <c r="AF19" s="24">
        <f>SUM(AF14:AF18)</f>
        <v>0</v>
      </c>
      <c r="AG19" s="113">
        <f t="shared" si="17"/>
        <v>0</v>
      </c>
      <c r="AH19" s="25">
        <f t="shared" si="18"/>
        <v>0</v>
      </c>
      <c r="AI19" s="24">
        <f t="shared" si="19"/>
        <v>0</v>
      </c>
      <c r="AJ19" s="113">
        <f t="shared" si="20"/>
        <v>0</v>
      </c>
      <c r="AK19" s="24">
        <f>SUM(AK14:AK18)</f>
        <v>99286</v>
      </c>
      <c r="AL19" s="24">
        <f>SUM(AL14:AL18)</f>
        <v>0</v>
      </c>
      <c r="AM19" s="113">
        <f t="shared" si="21"/>
        <v>99286</v>
      </c>
      <c r="AN19" s="24">
        <f>SUM(AN14:AN18)</f>
        <v>0</v>
      </c>
      <c r="AO19" s="24">
        <f>SUM(AO14:AO18)</f>
        <v>0</v>
      </c>
      <c r="AP19" s="113">
        <f t="shared" si="22"/>
        <v>0</v>
      </c>
      <c r="AQ19" s="24">
        <f>SUM(AQ14:AQ18)</f>
        <v>152</v>
      </c>
      <c r="AR19" s="24">
        <f>SUM(AR14:AR18)</f>
        <v>152</v>
      </c>
      <c r="AS19" s="113">
        <f t="shared" si="23"/>
        <v>304</v>
      </c>
      <c r="AT19" s="24">
        <f>SUM(AT14:AT18)</f>
        <v>0</v>
      </c>
      <c r="AU19" s="24">
        <f>SUM(AU14:AU18)</f>
        <v>0</v>
      </c>
      <c r="AV19" s="113">
        <f t="shared" si="24"/>
        <v>0</v>
      </c>
      <c r="AW19" s="24">
        <f>SUM(AW14:AW18)</f>
        <v>79</v>
      </c>
      <c r="AX19" s="24">
        <f>SUM(AX14:AX18)</f>
        <v>0</v>
      </c>
      <c r="AY19" s="113">
        <f t="shared" si="25"/>
        <v>79</v>
      </c>
      <c r="AZ19" s="24">
        <f>SUM(AZ14:AZ18)</f>
        <v>0</v>
      </c>
      <c r="BA19" s="24">
        <f>SUM(BA14:BA18)</f>
        <v>0</v>
      </c>
      <c r="BB19" s="113">
        <f t="shared" si="26"/>
        <v>0</v>
      </c>
      <c r="BC19" s="24">
        <f>SUM(BC14:BC18)</f>
        <v>0</v>
      </c>
      <c r="BD19" s="24">
        <f>SUM(BD14:BD18)</f>
        <v>0</v>
      </c>
      <c r="BE19" s="113">
        <f t="shared" si="27"/>
        <v>0</v>
      </c>
      <c r="BF19" s="24">
        <f>SUM(BF14:BF18)</f>
        <v>0</v>
      </c>
      <c r="BG19" s="24">
        <f>SUM(BG14:BG18)</f>
        <v>0</v>
      </c>
      <c r="BH19" s="113">
        <f t="shared" si="28"/>
        <v>0</v>
      </c>
      <c r="BI19" s="24">
        <f>SUM(BI14:BI18)</f>
        <v>0</v>
      </c>
      <c r="BJ19" s="24">
        <f>SUM(BJ14:BJ18)</f>
        <v>0</v>
      </c>
      <c r="BK19" s="113">
        <f t="shared" si="29"/>
        <v>0</v>
      </c>
      <c r="BL19" s="25">
        <f t="shared" si="30"/>
        <v>99517</v>
      </c>
      <c r="BM19" s="24">
        <f t="shared" si="31"/>
        <v>152</v>
      </c>
      <c r="BN19" s="113">
        <f t="shared" si="32"/>
        <v>99669</v>
      </c>
      <c r="BO19" s="24">
        <f>SUM(BO14:BO18)</f>
        <v>0</v>
      </c>
      <c r="BP19" s="24">
        <f>SUM(BP14:BP18)</f>
        <v>0</v>
      </c>
      <c r="BQ19" s="113">
        <f t="shared" si="33"/>
        <v>0</v>
      </c>
      <c r="BR19" s="24">
        <f>SUM(BR14:BR18)</f>
        <v>0</v>
      </c>
      <c r="BS19" s="24">
        <f>SUM(BS14:BS18)</f>
        <v>0</v>
      </c>
      <c r="BT19" s="113">
        <f t="shared" si="34"/>
        <v>0</v>
      </c>
      <c r="BU19" s="24">
        <f>SUM(BU14:BU18)</f>
        <v>0</v>
      </c>
      <c r="BV19" s="24">
        <f>SUM(BV14:BV18)</f>
        <v>0</v>
      </c>
      <c r="BW19" s="113">
        <f t="shared" si="35"/>
        <v>0</v>
      </c>
      <c r="BX19" s="24">
        <f>SUM(BX14:BX18)</f>
        <v>0</v>
      </c>
      <c r="BY19" s="24">
        <f>SUM(BY14:BY18)</f>
        <v>0</v>
      </c>
      <c r="BZ19" s="113">
        <f t="shared" si="36"/>
        <v>0</v>
      </c>
      <c r="CA19" s="24">
        <f>SUM(CA14:CA18)</f>
        <v>0</v>
      </c>
      <c r="CB19" s="24">
        <f>SUM(CB14:CB18)</f>
        <v>0</v>
      </c>
      <c r="CC19" s="113">
        <f t="shared" si="37"/>
        <v>0</v>
      </c>
      <c r="CD19" s="24">
        <f>SUM(CD14:CD18)</f>
        <v>0</v>
      </c>
      <c r="CE19" s="24">
        <f>SUM(CE14:CE18)</f>
        <v>0</v>
      </c>
      <c r="CF19" s="113">
        <f t="shared" si="38"/>
        <v>0</v>
      </c>
      <c r="CG19" s="24">
        <f>SUM(CG14:CG18)</f>
        <v>0</v>
      </c>
      <c r="CH19" s="24">
        <f>SUM(CH14:CH18)</f>
        <v>0</v>
      </c>
      <c r="CI19" s="113">
        <f t="shared" si="39"/>
        <v>0</v>
      </c>
      <c r="CJ19" s="24">
        <f>SUM(CJ14:CJ18)</f>
        <v>0</v>
      </c>
      <c r="CK19" s="24">
        <f>SUM(CK14:CK18)</f>
        <v>0</v>
      </c>
      <c r="CL19" s="113">
        <f t="shared" si="40"/>
        <v>0</v>
      </c>
      <c r="CM19" s="25">
        <f t="shared" si="41"/>
        <v>0</v>
      </c>
      <c r="CN19" s="24">
        <f t="shared" si="42"/>
        <v>0</v>
      </c>
      <c r="CO19" s="113">
        <f t="shared" si="43"/>
        <v>0</v>
      </c>
      <c r="CP19" s="24">
        <f>SUM(CP14:CP18)</f>
        <v>0</v>
      </c>
      <c r="CQ19" s="24">
        <f>SUM(CQ14:CQ18)</f>
        <v>0</v>
      </c>
      <c r="CR19" s="113">
        <f t="shared" si="44"/>
        <v>0</v>
      </c>
      <c r="CS19" s="24">
        <f>SUM(CS14:CS18)</f>
        <v>0</v>
      </c>
      <c r="CT19" s="24">
        <f>SUM(CT14:CT18)</f>
        <v>0</v>
      </c>
      <c r="CU19" s="113">
        <f t="shared" si="45"/>
        <v>0</v>
      </c>
      <c r="CV19" s="24">
        <f>SUM(CV14:CV18)</f>
        <v>2054</v>
      </c>
      <c r="CW19" s="24">
        <f>SUM(CW14:CW18)</f>
        <v>0</v>
      </c>
      <c r="CX19" s="113">
        <f t="shared" si="46"/>
        <v>2054</v>
      </c>
      <c r="CY19" s="24">
        <f>SUM(CY14:CY18)</f>
        <v>0</v>
      </c>
      <c r="CZ19" s="24">
        <f>SUM(CZ14:CZ18)</f>
        <v>0</v>
      </c>
      <c r="DA19" s="113">
        <f t="shared" si="47"/>
        <v>0</v>
      </c>
      <c r="DB19" s="24">
        <f>SUM(DB14:DB18)</f>
        <v>0</v>
      </c>
      <c r="DC19" s="24">
        <f>SUM(DC14:DC18)</f>
        <v>0</v>
      </c>
      <c r="DD19" s="113">
        <f t="shared" si="48"/>
        <v>0</v>
      </c>
      <c r="DE19" s="25">
        <f t="shared" si="49"/>
        <v>2054</v>
      </c>
      <c r="DF19" s="24">
        <f t="shared" si="50"/>
        <v>0</v>
      </c>
      <c r="DG19" s="113">
        <f t="shared" si="51"/>
        <v>2054</v>
      </c>
      <c r="DH19" s="24">
        <f>SUM(DH14:DH18)</f>
        <v>0</v>
      </c>
      <c r="DI19" s="24">
        <f>SUM(DI14:DI18)</f>
        <v>0</v>
      </c>
      <c r="DJ19" s="113">
        <f t="shared" si="52"/>
        <v>0</v>
      </c>
      <c r="DK19" s="24">
        <f>SUM(DK14:DK18)</f>
        <v>0</v>
      </c>
      <c r="DL19" s="24">
        <f>SUM(DL14:DL18)</f>
        <v>0</v>
      </c>
      <c r="DM19" s="113">
        <f t="shared" si="53"/>
        <v>0</v>
      </c>
      <c r="DN19" s="24">
        <f>SUM(DN14:DN18)</f>
        <v>0</v>
      </c>
      <c r="DO19" s="24">
        <f>SUM(DO14:DO18)</f>
        <v>0</v>
      </c>
      <c r="DP19" s="113">
        <f t="shared" si="54"/>
        <v>0</v>
      </c>
      <c r="DQ19" s="24">
        <f>SUM(DQ14:DQ18)</f>
        <v>0</v>
      </c>
      <c r="DR19" s="24">
        <f>SUM(DR14:DR18)</f>
        <v>0</v>
      </c>
      <c r="DS19" s="113">
        <f t="shared" si="55"/>
        <v>0</v>
      </c>
      <c r="DT19" s="24">
        <f>SUM(DT14:DT18)</f>
        <v>0</v>
      </c>
      <c r="DU19" s="24">
        <f>SUM(DU14:DU18)</f>
        <v>0</v>
      </c>
      <c r="DV19" s="113">
        <f t="shared" si="56"/>
        <v>0</v>
      </c>
      <c r="DW19" s="24">
        <f>SUM(DW14:DW18)</f>
        <v>0</v>
      </c>
      <c r="DX19" s="24">
        <f>SUM(DX14:DX18)</f>
        <v>0</v>
      </c>
      <c r="DY19" s="113">
        <f t="shared" si="57"/>
        <v>0</v>
      </c>
      <c r="DZ19" s="24">
        <f>SUM(DZ14:DZ18)</f>
        <v>0</v>
      </c>
      <c r="EA19" s="24">
        <f>SUM(EA14:EA18)</f>
        <v>0</v>
      </c>
      <c r="EB19" s="113">
        <f t="shared" si="58"/>
        <v>0</v>
      </c>
      <c r="EC19" s="25">
        <f t="shared" si="59"/>
        <v>0</v>
      </c>
      <c r="ED19" s="24">
        <f t="shared" si="60"/>
        <v>0</v>
      </c>
      <c r="EE19" s="113">
        <f t="shared" si="61"/>
        <v>0</v>
      </c>
      <c r="EF19" s="24">
        <f>SUM(EF14:EF18)</f>
        <v>0</v>
      </c>
      <c r="EG19" s="24">
        <f>SUM(EG14:EG18)</f>
        <v>0</v>
      </c>
      <c r="EH19" s="113">
        <f t="shared" si="62"/>
        <v>0</v>
      </c>
      <c r="EI19" s="24">
        <f>SUM(EI14:EI18)</f>
        <v>23508</v>
      </c>
      <c r="EJ19" s="24">
        <f>SUM(EJ14:EJ18)</f>
        <v>0</v>
      </c>
      <c r="EK19" s="113">
        <f t="shared" si="63"/>
        <v>23508</v>
      </c>
      <c r="EL19" s="24">
        <f>SUM(EL14:EL18)</f>
        <v>0</v>
      </c>
      <c r="EM19" s="24">
        <f>SUM(EM14:EM18)</f>
        <v>0</v>
      </c>
      <c r="EN19" s="113">
        <f t="shared" si="64"/>
        <v>0</v>
      </c>
      <c r="EO19" s="25">
        <f t="shared" si="65"/>
        <v>23508</v>
      </c>
      <c r="EP19" s="24">
        <f t="shared" si="66"/>
        <v>0</v>
      </c>
      <c r="EQ19" s="113">
        <f t="shared" si="67"/>
        <v>23508</v>
      </c>
      <c r="ER19" s="24">
        <f>SUM(ER14:ER18)</f>
        <v>0</v>
      </c>
      <c r="ES19" s="24">
        <f>SUM(ES14:ES18)</f>
        <v>0</v>
      </c>
      <c r="ET19" s="113">
        <f t="shared" si="68"/>
        <v>0</v>
      </c>
      <c r="EU19" s="24">
        <f>SUM(EU14:EU18)</f>
        <v>0</v>
      </c>
      <c r="EV19" s="24">
        <f>SUM(EV14:EV18)</f>
        <v>0</v>
      </c>
      <c r="EW19" s="113">
        <f t="shared" si="69"/>
        <v>0</v>
      </c>
      <c r="EX19" s="24">
        <f>SUM(EX14:EX18)</f>
        <v>0</v>
      </c>
      <c r="EY19" s="24">
        <f>SUM(EY14:EY18)</f>
        <v>0</v>
      </c>
      <c r="EZ19" s="113">
        <f t="shared" si="70"/>
        <v>0</v>
      </c>
      <c r="FA19" s="24">
        <f>SUM(FA14:FA18)</f>
        <v>0</v>
      </c>
      <c r="FB19" s="24">
        <f>SUM(FB14:FB18)</f>
        <v>0</v>
      </c>
      <c r="FC19" s="113">
        <f t="shared" si="71"/>
        <v>0</v>
      </c>
      <c r="FD19" s="24">
        <f>SUM(FD14:FD18)</f>
        <v>0</v>
      </c>
      <c r="FE19" s="24">
        <f>SUM(FE14:FE18)</f>
        <v>0</v>
      </c>
      <c r="FF19" s="113">
        <f t="shared" si="72"/>
        <v>0</v>
      </c>
      <c r="FG19" s="24">
        <f>SUM(FG14:FG18)</f>
        <v>1300</v>
      </c>
      <c r="FH19" s="24">
        <f>SUM(FH14:FH18)</f>
        <v>0</v>
      </c>
      <c r="FI19" s="113">
        <f t="shared" si="73"/>
        <v>1300</v>
      </c>
      <c r="FJ19" s="25">
        <f t="shared" si="74"/>
        <v>1300</v>
      </c>
      <c r="FK19" s="24">
        <f t="shared" si="75"/>
        <v>0</v>
      </c>
      <c r="FL19" s="113">
        <f t="shared" si="76"/>
        <v>1300</v>
      </c>
      <c r="FM19" s="24">
        <f>SUM(FM14:FM18)</f>
        <v>153235</v>
      </c>
      <c r="FN19" s="24">
        <f>SUM(FN14:FN18)</f>
        <v>24175</v>
      </c>
      <c r="FO19" s="113">
        <f t="shared" si="77"/>
        <v>177410</v>
      </c>
      <c r="FP19" s="24">
        <f>SUM(FP14:FP18)</f>
        <v>0</v>
      </c>
      <c r="FQ19" s="24">
        <f>SUM(FQ14:FQ18)</f>
        <v>0</v>
      </c>
      <c r="FR19" s="113">
        <f t="shared" si="78"/>
        <v>0</v>
      </c>
      <c r="FS19" s="24">
        <f>SUM(FS14:FS18)</f>
        <v>0</v>
      </c>
      <c r="FT19" s="24">
        <f>SUM(FT14:FT18)</f>
        <v>0</v>
      </c>
      <c r="FU19" s="113">
        <f t="shared" si="79"/>
        <v>0</v>
      </c>
      <c r="FV19" s="24">
        <f>SUM(FV14:FV18)</f>
        <v>0</v>
      </c>
      <c r="FW19" s="24">
        <f>SUM(FW14:FW18)</f>
        <v>0</v>
      </c>
      <c r="FX19" s="113">
        <f t="shared" si="80"/>
        <v>0</v>
      </c>
      <c r="FY19" s="24">
        <f>SUM(FY14:FY18)</f>
        <v>9500</v>
      </c>
      <c r="FZ19" s="24">
        <f>SUM(FZ14:FZ18)</f>
        <v>0</v>
      </c>
      <c r="GA19" s="113">
        <f t="shared" si="81"/>
        <v>9500</v>
      </c>
      <c r="GB19" s="25">
        <f t="shared" si="82"/>
        <v>162735</v>
      </c>
      <c r="GC19" s="24">
        <f t="shared" si="83"/>
        <v>24175</v>
      </c>
      <c r="GD19" s="113">
        <f t="shared" si="84"/>
        <v>186910</v>
      </c>
      <c r="GE19" s="24">
        <f>SUM(GE14:GE18)</f>
        <v>650</v>
      </c>
      <c r="GF19" s="24">
        <f>SUM(GF14:GF18)</f>
        <v>0</v>
      </c>
      <c r="GG19" s="113">
        <f t="shared" si="85"/>
        <v>650</v>
      </c>
      <c r="GH19" s="24">
        <f t="shared" si="86"/>
        <v>650</v>
      </c>
      <c r="GI19" s="24">
        <f t="shared" si="86"/>
        <v>0</v>
      </c>
      <c r="GJ19" s="113">
        <f t="shared" si="87"/>
        <v>650</v>
      </c>
      <c r="GK19" s="24">
        <f>SUM(GK14:GK18)</f>
        <v>0</v>
      </c>
      <c r="GL19" s="24">
        <f>SUM(GL14:GL18)</f>
        <v>0</v>
      </c>
      <c r="GM19" s="113">
        <f t="shared" si="88"/>
        <v>0</v>
      </c>
      <c r="GN19" s="24">
        <f>SUM(GN14:GN18)</f>
        <v>0</v>
      </c>
      <c r="GO19" s="24">
        <f>SUM(GO14:GO18)</f>
        <v>0</v>
      </c>
      <c r="GP19" s="113">
        <f t="shared" si="89"/>
        <v>0</v>
      </c>
      <c r="GQ19" s="25">
        <f t="shared" si="90"/>
        <v>0</v>
      </c>
      <c r="GR19" s="24">
        <f t="shared" si="91"/>
        <v>0</v>
      </c>
      <c r="GS19" s="113">
        <f t="shared" si="92"/>
        <v>0</v>
      </c>
      <c r="GT19" s="25">
        <f t="shared" si="0"/>
        <v>190247</v>
      </c>
      <c r="GU19" s="24">
        <f t="shared" si="1"/>
        <v>24175</v>
      </c>
      <c r="GV19" s="113">
        <f t="shared" si="93"/>
        <v>214422</v>
      </c>
      <c r="GW19" s="24">
        <f>SUM(GW14:GW18)</f>
        <v>11400</v>
      </c>
      <c r="GX19" s="24">
        <f>SUM(GX14:GX18)</f>
        <v>3550</v>
      </c>
      <c r="GY19" s="113">
        <f t="shared" si="94"/>
        <v>14950</v>
      </c>
      <c r="GZ19" s="24">
        <f>SUM(GZ14:GZ18)</f>
        <v>112758</v>
      </c>
      <c r="HA19" s="24">
        <f>SUM(HA14:HA18)</f>
        <v>4000</v>
      </c>
      <c r="HB19" s="113">
        <f t="shared" si="95"/>
        <v>116758</v>
      </c>
      <c r="HC19" s="24">
        <f>SUM(HC14:HC18)</f>
        <v>71450</v>
      </c>
      <c r="HD19" s="24">
        <f>SUM(HD14:HD18)</f>
        <v>3000</v>
      </c>
      <c r="HE19" s="113">
        <f t="shared" si="96"/>
        <v>74450</v>
      </c>
      <c r="HF19" s="24">
        <f>SUM(HF14:HF18)</f>
        <v>0</v>
      </c>
      <c r="HG19" s="24">
        <f>SUM(HG14:HG18)</f>
        <v>0</v>
      </c>
      <c r="HH19" s="113">
        <f t="shared" si="97"/>
        <v>0</v>
      </c>
      <c r="HI19" s="24">
        <f>SUM(HI14:HI18)</f>
        <v>6500</v>
      </c>
      <c r="HJ19" s="24">
        <f>SUM(HJ14:HJ18)</f>
        <v>0</v>
      </c>
      <c r="HK19" s="113">
        <f t="shared" si="98"/>
        <v>6500</v>
      </c>
      <c r="HL19" s="24">
        <f>SUM(HL14:HL18)</f>
        <v>3432</v>
      </c>
      <c r="HM19" s="24">
        <f>SUM(HM14:HM18)</f>
        <v>0</v>
      </c>
      <c r="HN19" s="113">
        <f t="shared" si="99"/>
        <v>3432</v>
      </c>
      <c r="HO19" s="24">
        <f>SUM(HO14:HO18)</f>
        <v>0</v>
      </c>
      <c r="HP19" s="24">
        <f>SUM(HP14:HP18)</f>
        <v>0</v>
      </c>
      <c r="HQ19" s="113">
        <f t="shared" si="100"/>
        <v>0</v>
      </c>
      <c r="HR19" s="24">
        <f>SUM(HR14:HR18)</f>
        <v>0</v>
      </c>
      <c r="HS19" s="24">
        <f>SUM(HS14:HS18)</f>
        <v>0</v>
      </c>
      <c r="HT19" s="113">
        <f t="shared" si="101"/>
        <v>0</v>
      </c>
      <c r="HU19" s="25">
        <f t="shared" si="102"/>
        <v>205540</v>
      </c>
      <c r="HV19" s="24">
        <f t="shared" si="103"/>
        <v>10550</v>
      </c>
      <c r="HW19" s="113">
        <f t="shared" si="104"/>
        <v>216090</v>
      </c>
      <c r="HX19" s="24">
        <f>SUM(HX14:HX18)</f>
        <v>0</v>
      </c>
      <c r="HY19" s="24">
        <f>SUM(HY14:HY18)</f>
        <v>0</v>
      </c>
      <c r="HZ19" s="113">
        <f t="shared" si="105"/>
        <v>0</v>
      </c>
      <c r="IA19" s="25">
        <f t="shared" si="106"/>
        <v>0</v>
      </c>
      <c r="IB19" s="24">
        <f t="shared" si="107"/>
        <v>0</v>
      </c>
      <c r="IC19" s="113">
        <f t="shared" si="108"/>
        <v>0</v>
      </c>
      <c r="ID19" s="24">
        <f>SUM(ID14:ID18)</f>
        <v>0</v>
      </c>
      <c r="IE19" s="24">
        <f>SUM(IE14:IE18)</f>
        <v>0</v>
      </c>
      <c r="IF19" s="113">
        <f t="shared" si="109"/>
        <v>0</v>
      </c>
      <c r="IG19" s="24">
        <f>SUM(IG14:IG18)</f>
        <v>0</v>
      </c>
      <c r="IH19" s="24">
        <f>SUM(IH14:IH18)</f>
        <v>0</v>
      </c>
      <c r="II19" s="113">
        <f t="shared" si="110"/>
        <v>0</v>
      </c>
      <c r="IJ19" s="25">
        <f t="shared" si="111"/>
        <v>0</v>
      </c>
      <c r="IK19" s="24">
        <f t="shared" si="112"/>
        <v>0</v>
      </c>
      <c r="IL19" s="113">
        <f t="shared" si="113"/>
        <v>0</v>
      </c>
      <c r="IM19" s="24">
        <f>SUM(IM14:IM18)</f>
        <v>0</v>
      </c>
      <c r="IN19" s="24">
        <f>SUM(IN14:IN18)</f>
        <v>0</v>
      </c>
      <c r="IO19" s="113">
        <f t="shared" si="114"/>
        <v>0</v>
      </c>
      <c r="IP19" s="24">
        <f>SUM(IP14:IP18)</f>
        <v>0</v>
      </c>
      <c r="IQ19" s="24">
        <f>SUM(IQ14:IQ18)</f>
        <v>0</v>
      </c>
      <c r="IR19" s="113">
        <f t="shared" si="115"/>
        <v>0</v>
      </c>
      <c r="IS19" s="25">
        <f t="shared" si="116"/>
        <v>0</v>
      </c>
      <c r="IT19" s="24">
        <f t="shared" si="117"/>
        <v>0</v>
      </c>
      <c r="IU19" s="113">
        <f t="shared" si="118"/>
        <v>0</v>
      </c>
      <c r="IV19" s="24">
        <f>SUM(IV14:IV18)</f>
        <v>0</v>
      </c>
      <c r="IW19" s="24">
        <f>SUM(IW14:IW18)</f>
        <v>0</v>
      </c>
      <c r="IX19" s="113">
        <f t="shared" si="119"/>
        <v>0</v>
      </c>
      <c r="IY19" s="24">
        <f>SUM(IY14:IY18)</f>
        <v>0</v>
      </c>
      <c r="IZ19" s="24">
        <f>SUM(IZ14:IZ18)</f>
        <v>0</v>
      </c>
      <c r="JA19" s="113">
        <f t="shared" si="120"/>
        <v>0</v>
      </c>
      <c r="JB19" s="25">
        <f t="shared" si="121"/>
        <v>0</v>
      </c>
      <c r="JC19" s="24">
        <f t="shared" si="122"/>
        <v>0</v>
      </c>
      <c r="JD19" s="113">
        <f t="shared" si="123"/>
        <v>0</v>
      </c>
      <c r="JE19" s="25">
        <f>SUM(JE14:JE18)</f>
        <v>0</v>
      </c>
      <c r="JF19" s="24">
        <f>SUM(JF14:JF18)</f>
        <v>0</v>
      </c>
      <c r="JG19" s="113">
        <f t="shared" si="124"/>
        <v>0</v>
      </c>
      <c r="JH19" s="25">
        <f>SUM(JH14:JH18)</f>
        <v>0</v>
      </c>
      <c r="JI19" s="24">
        <f>SUM(JI14:JI18)</f>
        <v>0</v>
      </c>
      <c r="JJ19" s="113">
        <f t="shared" si="125"/>
        <v>0</v>
      </c>
      <c r="JK19" s="25">
        <f t="shared" si="126"/>
        <v>0</v>
      </c>
      <c r="JL19" s="24">
        <f t="shared" si="127"/>
        <v>0</v>
      </c>
      <c r="JM19" s="113">
        <f t="shared" si="128"/>
        <v>0</v>
      </c>
      <c r="JN19" s="24">
        <f>SUM(JN14:JN18)</f>
        <v>0</v>
      </c>
      <c r="JO19" s="24">
        <f>SUM(JO14:JO18)</f>
        <v>0</v>
      </c>
      <c r="JP19" s="113">
        <f t="shared" si="129"/>
        <v>0</v>
      </c>
      <c r="JQ19" s="25">
        <f t="shared" si="130"/>
        <v>205540</v>
      </c>
      <c r="JR19" s="24">
        <f t="shared" si="131"/>
        <v>10550</v>
      </c>
      <c r="JS19" s="113">
        <f t="shared" si="132"/>
        <v>216090</v>
      </c>
      <c r="JT19" s="24">
        <f>SUM(JT14:JT18)</f>
        <v>0</v>
      </c>
      <c r="JU19" s="24">
        <f>SUM(JU14:JU18)</f>
        <v>0</v>
      </c>
      <c r="JV19" s="113">
        <f t="shared" si="133"/>
        <v>0</v>
      </c>
      <c r="JW19" s="24">
        <f>SUM(JW14:JW18)</f>
        <v>292931</v>
      </c>
      <c r="JX19" s="24">
        <f>SUM(JX14:JX18)</f>
        <v>-89053</v>
      </c>
      <c r="JY19" s="113">
        <f t="shared" si="134"/>
        <v>203878</v>
      </c>
      <c r="JZ19" s="24">
        <f>SUM(JZ14:JZ18)</f>
        <v>0</v>
      </c>
      <c r="KA19" s="24">
        <f>SUM(KA14:KA18)</f>
        <v>0</v>
      </c>
      <c r="KB19" s="113">
        <f t="shared" si="135"/>
        <v>0</v>
      </c>
      <c r="KC19" s="25">
        <f t="shared" si="136"/>
        <v>292931</v>
      </c>
      <c r="KD19" s="24">
        <f t="shared" si="137"/>
        <v>-89053</v>
      </c>
      <c r="KE19" s="113">
        <f t="shared" si="138"/>
        <v>203878</v>
      </c>
      <c r="KF19" s="24">
        <f>SUM(KF14:KF18)</f>
        <v>16000</v>
      </c>
      <c r="KG19" s="24">
        <f>SUM(KG14:KG18)</f>
        <v>-3000</v>
      </c>
      <c r="KH19" s="113">
        <f t="shared" si="139"/>
        <v>13000</v>
      </c>
      <c r="KI19" s="24">
        <f>SUM(KI14:KI18)</f>
        <v>1316</v>
      </c>
      <c r="KJ19" s="24">
        <f>SUM(KJ14:KJ18)</f>
        <v>0</v>
      </c>
      <c r="KK19" s="113">
        <f t="shared" si="140"/>
        <v>1316</v>
      </c>
      <c r="KL19" s="24">
        <f>SUM(KL14:KL18)</f>
        <v>0</v>
      </c>
      <c r="KM19" s="24">
        <f>SUM(KM14:KM18)</f>
        <v>0</v>
      </c>
      <c r="KN19" s="113">
        <f t="shared" si="141"/>
        <v>0</v>
      </c>
      <c r="KO19" s="24">
        <f>SUM(KO14:KO18)</f>
        <v>8000</v>
      </c>
      <c r="KP19" s="24">
        <f>SUM(KP14:KP18)</f>
        <v>0</v>
      </c>
      <c r="KQ19" s="113">
        <f t="shared" si="142"/>
        <v>8000</v>
      </c>
      <c r="KR19" s="25">
        <f t="shared" si="143"/>
        <v>25316</v>
      </c>
      <c r="KS19" s="24">
        <f t="shared" si="144"/>
        <v>-3000</v>
      </c>
      <c r="KT19" s="113">
        <f t="shared" si="145"/>
        <v>22316</v>
      </c>
      <c r="KU19" s="25">
        <f t="shared" si="146"/>
        <v>318247</v>
      </c>
      <c r="KV19" s="24">
        <f t="shared" si="147"/>
        <v>-92053</v>
      </c>
      <c r="KW19" s="113">
        <f t="shared" si="148"/>
        <v>226194</v>
      </c>
      <c r="KX19" s="25">
        <f>SUM(KX14:KX18)</f>
        <v>0</v>
      </c>
      <c r="KY19" s="24">
        <f>SUM(KY14:KY18)</f>
        <v>0</v>
      </c>
      <c r="KZ19" s="113">
        <f t="shared" si="149"/>
        <v>0</v>
      </c>
      <c r="LA19" s="25">
        <f>SUM(LA14:LA18)</f>
        <v>0</v>
      </c>
      <c r="LB19" s="24">
        <f>SUM(LB14:LB18)</f>
        <v>0</v>
      </c>
      <c r="LC19" s="113">
        <f t="shared" si="150"/>
        <v>0</v>
      </c>
      <c r="LD19" s="25">
        <f>SUM(LD14:LD18)</f>
        <v>0</v>
      </c>
      <c r="LE19" s="24">
        <f>SUM(LE14:LE18)</f>
        <v>0</v>
      </c>
      <c r="LF19" s="113">
        <f t="shared" si="151"/>
        <v>0</v>
      </c>
      <c r="LG19" s="25">
        <f>SUM(LG14:LG18)</f>
        <v>0</v>
      </c>
      <c r="LH19" s="24">
        <f>SUM(LH14:LH18)</f>
        <v>0</v>
      </c>
      <c r="LI19" s="113">
        <f t="shared" si="152"/>
        <v>0</v>
      </c>
      <c r="LJ19" s="25">
        <f>SUM(LJ14:LJ18)</f>
        <v>0</v>
      </c>
      <c r="LK19" s="24">
        <f>SUM(LK14:LK18)</f>
        <v>0</v>
      </c>
      <c r="LL19" s="113">
        <f t="shared" si="153"/>
        <v>0</v>
      </c>
      <c r="LM19" s="25">
        <f t="shared" si="154"/>
        <v>0</v>
      </c>
      <c r="LN19" s="24">
        <f t="shared" si="155"/>
        <v>0</v>
      </c>
      <c r="LO19" s="113">
        <f t="shared" si="156"/>
        <v>0</v>
      </c>
      <c r="LP19" s="25">
        <f>SUM(LP14:LP18)</f>
        <v>0</v>
      </c>
      <c r="LQ19" s="24">
        <f>SUM(LQ14:LQ18)</f>
        <v>0</v>
      </c>
      <c r="LR19" s="113">
        <f t="shared" si="157"/>
        <v>0</v>
      </c>
      <c r="LS19" s="25">
        <f>SUM(LS14:LS18)</f>
        <v>0</v>
      </c>
      <c r="LT19" s="24">
        <f>SUM(LT14:LT18)</f>
        <v>0</v>
      </c>
      <c r="LU19" s="113">
        <f t="shared" si="158"/>
        <v>0</v>
      </c>
      <c r="LV19" s="25">
        <f>SUM(LV14:LV18)</f>
        <v>0</v>
      </c>
      <c r="LW19" s="24">
        <f>SUM(LW14:LW18)</f>
        <v>0</v>
      </c>
      <c r="LX19" s="113">
        <f t="shared" si="159"/>
        <v>0</v>
      </c>
      <c r="LY19" s="25">
        <f>SUM(LY14:LY18)</f>
        <v>0</v>
      </c>
      <c r="LZ19" s="24">
        <f>SUM(LZ14:LZ18)</f>
        <v>0</v>
      </c>
      <c r="MA19" s="113">
        <f t="shared" si="160"/>
        <v>0</v>
      </c>
      <c r="MB19" s="25">
        <f t="shared" si="161"/>
        <v>0</v>
      </c>
      <c r="MC19" s="24">
        <f t="shared" si="162"/>
        <v>0</v>
      </c>
      <c r="MD19" s="113">
        <f t="shared" si="163"/>
        <v>0</v>
      </c>
      <c r="ME19" s="25">
        <f t="shared" si="164"/>
        <v>0</v>
      </c>
      <c r="MF19" s="24">
        <f t="shared" si="165"/>
        <v>0</v>
      </c>
      <c r="MG19" s="113">
        <f t="shared" si="166"/>
        <v>0</v>
      </c>
      <c r="MH19" s="25">
        <f>SUM(MH14:MH18)</f>
        <v>0</v>
      </c>
      <c r="MI19" s="24">
        <f>SUM(MI14:MI18)</f>
        <v>0</v>
      </c>
      <c r="MJ19" s="113">
        <f t="shared" si="167"/>
        <v>0</v>
      </c>
      <c r="MK19" s="24">
        <f>SUM(MK14:MK18)</f>
        <v>0</v>
      </c>
      <c r="ML19" s="24">
        <f>SUM(ML14:ML18)</f>
        <v>0</v>
      </c>
      <c r="MM19" s="113">
        <f t="shared" si="168"/>
        <v>0</v>
      </c>
      <c r="MN19" s="24">
        <f>SUM(MN14:MN18)</f>
        <v>0</v>
      </c>
      <c r="MO19" s="24">
        <f>SUM(MO14:MO18)</f>
        <v>0</v>
      </c>
      <c r="MP19" s="113">
        <f t="shared" si="169"/>
        <v>0</v>
      </c>
      <c r="MQ19" s="24">
        <f>SUM(MQ14:MQ18)</f>
        <v>0</v>
      </c>
      <c r="MR19" s="24">
        <f>SUM(MR14:MR18)</f>
        <v>0</v>
      </c>
      <c r="MS19" s="113">
        <f t="shared" si="170"/>
        <v>0</v>
      </c>
      <c r="MT19" s="24">
        <f>SUM(MT14:MT18)</f>
        <v>0</v>
      </c>
      <c r="MU19" s="24">
        <f>SUM(MU14:MU18)</f>
        <v>0</v>
      </c>
      <c r="MV19" s="113">
        <f t="shared" si="171"/>
        <v>0</v>
      </c>
      <c r="MW19" s="25">
        <f t="shared" si="172"/>
        <v>0</v>
      </c>
      <c r="MX19" s="24">
        <f t="shared" si="173"/>
        <v>0</v>
      </c>
      <c r="MY19" s="113">
        <f t="shared" si="174"/>
        <v>0</v>
      </c>
      <c r="MZ19" s="24">
        <f>SUM(MZ14:MZ18)</f>
        <v>0</v>
      </c>
      <c r="NA19" s="24">
        <f>SUM(NA14:NA18)</f>
        <v>0</v>
      </c>
      <c r="NB19" s="113">
        <f t="shared" si="175"/>
        <v>0</v>
      </c>
      <c r="NC19" s="24">
        <f>SUM(NC14:NC18)</f>
        <v>0</v>
      </c>
      <c r="ND19" s="24">
        <f>SUM(ND14:ND18)</f>
        <v>0</v>
      </c>
      <c r="NE19" s="113">
        <f t="shared" si="176"/>
        <v>0</v>
      </c>
      <c r="NF19" s="25">
        <f t="shared" si="177"/>
        <v>0</v>
      </c>
      <c r="NG19" s="24">
        <f t="shared" si="178"/>
        <v>0</v>
      </c>
      <c r="NH19" s="113">
        <f t="shared" si="179"/>
        <v>0</v>
      </c>
      <c r="NI19" s="24">
        <f>SUM(NI14:NI18)</f>
        <v>0</v>
      </c>
      <c r="NJ19" s="24">
        <f>SUM(NJ14:NJ18)</f>
        <v>0</v>
      </c>
      <c r="NK19" s="113">
        <f t="shared" si="180"/>
        <v>0</v>
      </c>
      <c r="NL19" s="24">
        <f>SUM(NL14:NL18)</f>
        <v>0</v>
      </c>
      <c r="NM19" s="24">
        <f>SUM(NM14:NM18)</f>
        <v>0</v>
      </c>
      <c r="NN19" s="113">
        <f t="shared" si="181"/>
        <v>0</v>
      </c>
      <c r="NO19" s="25">
        <f t="shared" si="182"/>
        <v>0</v>
      </c>
      <c r="NP19" s="24">
        <f t="shared" si="183"/>
        <v>0</v>
      </c>
      <c r="NQ19" s="113">
        <f t="shared" si="184"/>
        <v>0</v>
      </c>
      <c r="NR19" s="24">
        <f>SUM(NR14:NR18)</f>
        <v>0</v>
      </c>
      <c r="NS19" s="24">
        <f>SUM(NS14:NS18)</f>
        <v>0</v>
      </c>
      <c r="NT19" s="113">
        <f t="shared" si="185"/>
        <v>0</v>
      </c>
      <c r="NU19" s="24">
        <f t="shared" si="186"/>
        <v>0</v>
      </c>
      <c r="NV19" s="24">
        <f t="shared" si="187"/>
        <v>0</v>
      </c>
      <c r="NW19" s="113">
        <f t="shared" si="188"/>
        <v>0</v>
      </c>
      <c r="NX19" s="25">
        <f t="shared" si="189"/>
        <v>0</v>
      </c>
      <c r="NY19" s="24">
        <f>SUM(MX19,NG19,NP19,NV19)</f>
        <v>0</v>
      </c>
      <c r="NZ19" s="113">
        <f t="shared" si="191"/>
        <v>0</v>
      </c>
      <c r="OA19" s="25">
        <f t="shared" si="2"/>
        <v>714034</v>
      </c>
      <c r="OB19" s="24">
        <f t="shared" si="3"/>
        <v>-57328</v>
      </c>
      <c r="OC19" s="113">
        <f t="shared" si="192"/>
        <v>656706</v>
      </c>
      <c r="OD19" s="25">
        <f t="shared" si="4"/>
        <v>813551</v>
      </c>
      <c r="OE19" s="24">
        <f t="shared" si="5"/>
        <v>-57176</v>
      </c>
      <c r="OF19" s="113">
        <f t="shared" si="193"/>
        <v>756375</v>
      </c>
      <c r="OG19" s="27"/>
    </row>
    <row r="20" spans="1:397" s="24" customFormat="1" ht="16.5" thickBot="1" x14ac:dyDescent="0.3">
      <c r="A20" s="21">
        <v>11</v>
      </c>
      <c r="B20" s="22" t="s">
        <v>219</v>
      </c>
      <c r="C20" s="48" t="s">
        <v>260</v>
      </c>
      <c r="D20" s="24">
        <f>SUM(D10,D11,D12,D13,D19)</f>
        <v>2416037</v>
      </c>
      <c r="E20" s="24">
        <f>SUM(E10,E11,E12,E13,E19)</f>
        <v>47437</v>
      </c>
      <c r="F20" s="113">
        <f t="shared" si="6"/>
        <v>2463474</v>
      </c>
      <c r="G20" s="27">
        <f>SUM(G10,G11,G12,G13,G19)</f>
        <v>230056</v>
      </c>
      <c r="H20" s="24">
        <f>SUM(H10,H11,H12,H13,H19)</f>
        <v>0</v>
      </c>
      <c r="I20" s="113">
        <f t="shared" si="7"/>
        <v>230056</v>
      </c>
      <c r="J20" s="24">
        <f>SUM(J10,J11,J12,J13,J19)</f>
        <v>182867</v>
      </c>
      <c r="K20" s="24">
        <f>SUM(K10,K11,K12,K13,K19)</f>
        <v>15</v>
      </c>
      <c r="L20" s="113">
        <f t="shared" si="8"/>
        <v>182882</v>
      </c>
      <c r="M20" s="24">
        <f>SUM(M10,M11,M12,M13,M19)</f>
        <v>116491</v>
      </c>
      <c r="N20" s="24">
        <f>SUM(N10,N11,N12,N13,N19)</f>
        <v>0</v>
      </c>
      <c r="O20" s="113">
        <f t="shared" si="9"/>
        <v>116491</v>
      </c>
      <c r="P20" s="24">
        <f>SUM(P10,P11,P12,P13,P19)</f>
        <v>142387</v>
      </c>
      <c r="Q20" s="24">
        <f>SUM(Q10,Q11,Q12,Q13,Q19)</f>
        <v>0</v>
      </c>
      <c r="R20" s="113">
        <f t="shared" si="10"/>
        <v>142387</v>
      </c>
      <c r="S20" s="24">
        <f>SUM(S10,S11,S12,S13,S19)</f>
        <v>193214</v>
      </c>
      <c r="T20" s="24">
        <f>SUM(T10,T11,T12,T13,T19)</f>
        <v>0</v>
      </c>
      <c r="U20" s="113">
        <f t="shared" si="11"/>
        <v>193214</v>
      </c>
      <c r="V20" s="24">
        <f>SUM(V10,V11,V12,V13,V19)</f>
        <v>145362</v>
      </c>
      <c r="W20" s="24">
        <f>SUM(W10,W11,W12,W13,W19)</f>
        <v>0</v>
      </c>
      <c r="X20" s="113">
        <f t="shared" si="12"/>
        <v>145362</v>
      </c>
      <c r="Y20" s="24">
        <f>SUM(Y10,Y11,Y12,Y13,Y19)</f>
        <v>228764</v>
      </c>
      <c r="Z20" s="24">
        <f>SUM(Z10,Z11,Z12,Z13,Z19)</f>
        <v>0</v>
      </c>
      <c r="AA20" s="113">
        <f t="shared" si="13"/>
        <v>228764</v>
      </c>
      <c r="AB20" s="25">
        <f t="shared" si="14"/>
        <v>1239141</v>
      </c>
      <c r="AC20" s="24">
        <f t="shared" si="15"/>
        <v>15</v>
      </c>
      <c r="AD20" s="113">
        <f t="shared" si="16"/>
        <v>1239156</v>
      </c>
      <c r="AE20" s="24">
        <f>SUM(AE10,AE11,AE12,AE13,AE19)</f>
        <v>467877</v>
      </c>
      <c r="AF20" s="24">
        <f>SUM(AF10,AF11,AF12,AF13,AF19)</f>
        <v>-23</v>
      </c>
      <c r="AG20" s="113">
        <f t="shared" si="17"/>
        <v>467854</v>
      </c>
      <c r="AH20" s="25">
        <f t="shared" si="18"/>
        <v>4123055</v>
      </c>
      <c r="AI20" s="24">
        <f t="shared" si="19"/>
        <v>47429</v>
      </c>
      <c r="AJ20" s="113">
        <f t="shared" si="20"/>
        <v>4170484</v>
      </c>
      <c r="AK20" s="24">
        <f>SUM(AK10,AK11,AK12,AK13,AK19)</f>
        <v>2101450</v>
      </c>
      <c r="AL20" s="24">
        <f>SUM(AL10,AL11,AL12,AL13,AL19)</f>
        <v>-2335</v>
      </c>
      <c r="AM20" s="113">
        <f t="shared" si="21"/>
        <v>2099115</v>
      </c>
      <c r="AN20" s="24">
        <f>SUM(AN10,AN11,AN12,AN13,AN19)</f>
        <v>100177</v>
      </c>
      <c r="AO20" s="24">
        <f>SUM(AO10,AO11,AO12,AO13,AO19)</f>
        <v>2800</v>
      </c>
      <c r="AP20" s="113">
        <f t="shared" si="22"/>
        <v>102977</v>
      </c>
      <c r="AQ20" s="24">
        <f>SUM(AQ10,AQ11,AQ12,AQ13,AQ19)</f>
        <v>10104</v>
      </c>
      <c r="AR20" s="24">
        <f>SUM(AR10,AR11,AR12,AR13,AR19)</f>
        <v>885</v>
      </c>
      <c r="AS20" s="113">
        <f t="shared" si="23"/>
        <v>10989</v>
      </c>
      <c r="AT20" s="24">
        <f>SUM(AT10,AT11,AT12,AT13,AT19)</f>
        <v>35000</v>
      </c>
      <c r="AU20" s="24">
        <f>SUM(AU10,AU11,AU12,AU13,AU19)</f>
        <v>0</v>
      </c>
      <c r="AV20" s="113">
        <f t="shared" si="24"/>
        <v>35000</v>
      </c>
      <c r="AW20" s="24">
        <f>SUM(AW10,AW11,AW12,AW13,AW19)</f>
        <v>42196</v>
      </c>
      <c r="AX20" s="24">
        <f>SUM(AX10,AX11,AX12,AX13,AX19)</f>
        <v>0</v>
      </c>
      <c r="AY20" s="113">
        <f t="shared" si="25"/>
        <v>42196</v>
      </c>
      <c r="AZ20" s="24">
        <f>SUM(AZ10,AZ11,AZ12,AZ13,AZ19)</f>
        <v>4398</v>
      </c>
      <c r="BA20" s="24">
        <f>SUM(BA10,BA11,BA12,BA13,BA19)</f>
        <v>0</v>
      </c>
      <c r="BB20" s="113">
        <f t="shared" si="26"/>
        <v>4398</v>
      </c>
      <c r="BC20" s="24">
        <f>SUM(BC10,BC11,BC12,BC13,BC19)</f>
        <v>1270</v>
      </c>
      <c r="BD20" s="24">
        <f>SUM(BD10,BD11,BD12,BD13,BD19)</f>
        <v>0</v>
      </c>
      <c r="BE20" s="113">
        <f t="shared" si="27"/>
        <v>1270</v>
      </c>
      <c r="BF20" s="24">
        <f>SUM(BF10,BF11,BF12,BF13,BF19)</f>
        <v>2600</v>
      </c>
      <c r="BG20" s="24">
        <f>SUM(BG10,BG11,BG12,BG13,BG19)</f>
        <v>0</v>
      </c>
      <c r="BH20" s="113">
        <f t="shared" si="28"/>
        <v>2600</v>
      </c>
      <c r="BI20" s="24">
        <f>SUM(BI10,BI11,BI12,BI13,BI19)</f>
        <v>7000</v>
      </c>
      <c r="BJ20" s="24">
        <f>SUM(BJ10,BJ11,BJ12,BJ13,BJ19)</f>
        <v>0</v>
      </c>
      <c r="BK20" s="113">
        <f t="shared" si="29"/>
        <v>7000</v>
      </c>
      <c r="BL20" s="25">
        <f t="shared" si="30"/>
        <v>2304195</v>
      </c>
      <c r="BM20" s="24">
        <f t="shared" si="31"/>
        <v>1350</v>
      </c>
      <c r="BN20" s="113">
        <f t="shared" si="32"/>
        <v>2305545</v>
      </c>
      <c r="BO20" s="24">
        <f>SUM(BO10,BO11,BO12,BO13,BO19)</f>
        <v>169669</v>
      </c>
      <c r="BP20" s="24">
        <f>SUM(BP10,BP11,BP12,BP13,BP19)</f>
        <v>2253</v>
      </c>
      <c r="BQ20" s="113">
        <f t="shared" si="33"/>
        <v>171922</v>
      </c>
      <c r="BR20" s="24">
        <f>SUM(BR10,BR11,BR12,BR13,BR19)</f>
        <v>54350</v>
      </c>
      <c r="BS20" s="24">
        <f>SUM(BS10,BS11,BS12,BS13,BS19)</f>
        <v>0</v>
      </c>
      <c r="BT20" s="113">
        <f t="shared" si="34"/>
        <v>54350</v>
      </c>
      <c r="BU20" s="24">
        <f>SUM(BU10,BU11,BU12,BU13,BU19)</f>
        <v>557003</v>
      </c>
      <c r="BV20" s="24">
        <f>SUM(BV10,BV11,BV12,BV13,BV19)</f>
        <v>16350</v>
      </c>
      <c r="BW20" s="113">
        <f t="shared" si="35"/>
        <v>573353</v>
      </c>
      <c r="BX20" s="24">
        <f>SUM(BX10,BX11,BX12,BX13,BX19)</f>
        <v>26645</v>
      </c>
      <c r="BY20" s="24">
        <f>SUM(BY10,BY11,BY12,BY13,BY19)</f>
        <v>0</v>
      </c>
      <c r="BZ20" s="113">
        <f t="shared" si="36"/>
        <v>26645</v>
      </c>
      <c r="CA20" s="24">
        <f>SUM(CA10,CA11,CA12,CA13,CA19)</f>
        <v>75080</v>
      </c>
      <c r="CB20" s="24">
        <f>SUM(CB10,CB11,CB12,CB13,CB19)</f>
        <v>0</v>
      </c>
      <c r="CC20" s="113">
        <f t="shared" si="37"/>
        <v>75080</v>
      </c>
      <c r="CD20" s="24">
        <f>SUM(CD10,CD11,CD12,CD13,CD19)</f>
        <v>133759</v>
      </c>
      <c r="CE20" s="24">
        <f>SUM(CE10,CE11,CE12,CE13,CE19)</f>
        <v>53800</v>
      </c>
      <c r="CF20" s="113">
        <f t="shared" si="38"/>
        <v>187559</v>
      </c>
      <c r="CG20" s="24">
        <f>SUM(CG10,CG11,CG12,CG13,CG19)</f>
        <v>135375</v>
      </c>
      <c r="CH20" s="24">
        <f>SUM(CH10,CH11,CH12,CH13,CH19)</f>
        <v>23204</v>
      </c>
      <c r="CI20" s="113">
        <f t="shared" si="39"/>
        <v>158579</v>
      </c>
      <c r="CJ20" s="24">
        <f>SUM(CJ10,CJ11,CJ12,CJ13,CJ19)</f>
        <v>110936</v>
      </c>
      <c r="CK20" s="24">
        <f>SUM(CK10,CK11,CK12,CK13,CK19)</f>
        <v>14600</v>
      </c>
      <c r="CL20" s="113">
        <f t="shared" si="40"/>
        <v>125536</v>
      </c>
      <c r="CM20" s="25">
        <f t="shared" si="41"/>
        <v>1262817</v>
      </c>
      <c r="CN20" s="24">
        <f t="shared" si="42"/>
        <v>110207</v>
      </c>
      <c r="CO20" s="113">
        <f t="shared" si="43"/>
        <v>1373024</v>
      </c>
      <c r="CP20" s="24">
        <f>SUM(CP10,CP11,CP12,CP13,CP19)</f>
        <v>646945</v>
      </c>
      <c r="CQ20" s="24">
        <f>SUM(CQ10,CQ11,CQ12,CQ13,CQ19)</f>
        <v>0</v>
      </c>
      <c r="CR20" s="113">
        <f t="shared" si="44"/>
        <v>646945</v>
      </c>
      <c r="CS20" s="24">
        <f>SUM(CS10,CS11,CS12,CS13,CS19)</f>
        <v>658417</v>
      </c>
      <c r="CT20" s="24">
        <f>SUM(CT10,CT11,CT12,CT13,CT19)</f>
        <v>0</v>
      </c>
      <c r="CU20" s="113">
        <f t="shared" si="45"/>
        <v>658417</v>
      </c>
      <c r="CV20" s="24">
        <f>SUM(CV10,CV11,CV12,CV13,CV19)</f>
        <v>2054</v>
      </c>
      <c r="CW20" s="24">
        <f>SUM(CW10,CW11,CW12,CW13,CW19)</f>
        <v>0</v>
      </c>
      <c r="CX20" s="113">
        <f t="shared" si="46"/>
        <v>2054</v>
      </c>
      <c r="CY20" s="24">
        <f>SUM(CY10,CY11,CY12,CY13,CY19)</f>
        <v>268653</v>
      </c>
      <c r="CZ20" s="24">
        <f>SUM(CZ10,CZ11,CZ12,CZ13,CZ19)</f>
        <v>0</v>
      </c>
      <c r="DA20" s="113">
        <f t="shared" si="47"/>
        <v>268653</v>
      </c>
      <c r="DB20" s="24">
        <f>SUM(DB10,DB11,DB12,DB13,DB19)</f>
        <v>17188</v>
      </c>
      <c r="DC20" s="24">
        <f>SUM(DC10,DC11,DC12,DC13,DC19)</f>
        <v>0</v>
      </c>
      <c r="DD20" s="113">
        <f t="shared" si="48"/>
        <v>17188</v>
      </c>
      <c r="DE20" s="25">
        <f t="shared" si="49"/>
        <v>1593257</v>
      </c>
      <c r="DF20" s="24">
        <f t="shared" si="50"/>
        <v>0</v>
      </c>
      <c r="DG20" s="113">
        <f t="shared" si="51"/>
        <v>1593257</v>
      </c>
      <c r="DH20" s="24">
        <f>SUM(DH10,DH11,DH12,DH13,DH19)</f>
        <v>158946</v>
      </c>
      <c r="DI20" s="24">
        <f>SUM(DI10,DI11,DI12,DI13,DI19)</f>
        <v>0</v>
      </c>
      <c r="DJ20" s="113">
        <f t="shared" si="52"/>
        <v>158946</v>
      </c>
      <c r="DK20" s="24">
        <f>SUM(DK10,DK11,DK12,DK13,DK19)</f>
        <v>111424</v>
      </c>
      <c r="DL20" s="24">
        <f>SUM(DL10,DL11,DL12,DL13,DL19)</f>
        <v>0</v>
      </c>
      <c r="DM20" s="113">
        <f t="shared" si="53"/>
        <v>111424</v>
      </c>
      <c r="DN20" s="24">
        <f>SUM(DN10,DN11,DN12,DN13,DN19)</f>
        <v>71759</v>
      </c>
      <c r="DO20" s="24">
        <f>SUM(DO10,DO11,DO12,DO13,DO19)</f>
        <v>-8559</v>
      </c>
      <c r="DP20" s="113">
        <f t="shared" si="54"/>
        <v>63200</v>
      </c>
      <c r="DQ20" s="24">
        <f>SUM(DQ10,DQ11,DQ12,DQ13,DQ19)</f>
        <v>81939</v>
      </c>
      <c r="DR20" s="24">
        <f>SUM(DR10,DR11,DR12,DR13,DR19)</f>
        <v>0</v>
      </c>
      <c r="DS20" s="113">
        <f t="shared" si="55"/>
        <v>81939</v>
      </c>
      <c r="DT20" s="24">
        <f>SUM(DT10,DT11,DT12,DT13,DT19)</f>
        <v>159966</v>
      </c>
      <c r="DU20" s="24">
        <f>SUM(DU10,DU11,DU12,DU13,DU19)</f>
        <v>23544</v>
      </c>
      <c r="DV20" s="113">
        <f t="shared" si="56"/>
        <v>183510</v>
      </c>
      <c r="DW20" s="24">
        <f>SUM(DW10,DW11,DW12,DW13,DW19)</f>
        <v>207966</v>
      </c>
      <c r="DX20" s="24">
        <f>SUM(DX10,DX11,DX12,DX13,DX19)</f>
        <v>0</v>
      </c>
      <c r="DY20" s="113">
        <f t="shared" si="57"/>
        <v>207966</v>
      </c>
      <c r="DZ20" s="24">
        <f>SUM(DZ10,DZ11,DZ12,DZ13,DZ19)</f>
        <v>175653</v>
      </c>
      <c r="EA20" s="24">
        <f>SUM(EA10,EA11,EA12,EA13,EA19)</f>
        <v>-15789</v>
      </c>
      <c r="EB20" s="113">
        <f t="shared" si="58"/>
        <v>159864</v>
      </c>
      <c r="EC20" s="25">
        <f t="shared" si="59"/>
        <v>967653</v>
      </c>
      <c r="ED20" s="24">
        <f t="shared" si="60"/>
        <v>-804</v>
      </c>
      <c r="EE20" s="113">
        <f t="shared" si="61"/>
        <v>966849</v>
      </c>
      <c r="EF20" s="24">
        <f>SUM(EF10,EF11,EF12,EF13,EF19)</f>
        <v>21386</v>
      </c>
      <c r="EG20" s="24">
        <f>SUM(EG10,EG11,EG12,EG13,EG19)</f>
        <v>12954</v>
      </c>
      <c r="EH20" s="113">
        <f t="shared" si="62"/>
        <v>34340</v>
      </c>
      <c r="EI20" s="24">
        <f>SUM(EI10,EI11,EI12,EI13,EI19)</f>
        <v>294203</v>
      </c>
      <c r="EJ20" s="24">
        <f>SUM(EJ10,EJ11,EJ12,EJ13,EJ19)</f>
        <v>36427</v>
      </c>
      <c r="EK20" s="113">
        <f t="shared" si="63"/>
        <v>330630</v>
      </c>
      <c r="EL20" s="24">
        <f>SUM(EL10,EL11,EL12,EL13,EL19)</f>
        <v>7029</v>
      </c>
      <c r="EM20" s="24">
        <f>SUM(EM10,EM11,EM12,EM13,EM19)</f>
        <v>0</v>
      </c>
      <c r="EN20" s="113">
        <f t="shared" si="64"/>
        <v>7029</v>
      </c>
      <c r="EO20" s="25">
        <f t="shared" si="65"/>
        <v>322618</v>
      </c>
      <c r="EP20" s="24">
        <f t="shared" si="66"/>
        <v>49381</v>
      </c>
      <c r="EQ20" s="113">
        <f t="shared" si="67"/>
        <v>371999</v>
      </c>
      <c r="ER20" s="24">
        <f>SUM(ER10,ER11,ER12,ER13,ER19)</f>
        <v>33000</v>
      </c>
      <c r="ES20" s="24">
        <f>SUM(ES10,ES11,ES12,ES13,ES19)</f>
        <v>0</v>
      </c>
      <c r="ET20" s="113">
        <f t="shared" si="68"/>
        <v>33000</v>
      </c>
      <c r="EU20" s="24">
        <f>SUM(EU10,EU11,EU12,EU13,EU19)</f>
        <v>65880</v>
      </c>
      <c r="EV20" s="24">
        <f>SUM(EV10,EV11,EV12,EV13,EV19)</f>
        <v>0</v>
      </c>
      <c r="EW20" s="113">
        <f t="shared" si="69"/>
        <v>65880</v>
      </c>
      <c r="EX20" s="24">
        <f>SUM(EX10,EX11,EX12,EX13,EX19)</f>
        <v>15500</v>
      </c>
      <c r="EY20" s="24">
        <f>SUM(EY10,EY11,EY12,EY13,EY19)</f>
        <v>-13000</v>
      </c>
      <c r="EZ20" s="113">
        <f t="shared" si="70"/>
        <v>2500</v>
      </c>
      <c r="FA20" s="24">
        <f>SUM(FA10,FA11,FA12,FA13,FA19)</f>
        <v>166491</v>
      </c>
      <c r="FB20" s="24">
        <f>SUM(FB10,FB11,FB12,FB13,FB19)</f>
        <v>-3000</v>
      </c>
      <c r="FC20" s="113">
        <f t="shared" si="71"/>
        <v>163491</v>
      </c>
      <c r="FD20" s="24">
        <f>SUM(FD10,FD11,FD12,FD13,FD19)</f>
        <v>8000</v>
      </c>
      <c r="FE20" s="24">
        <f>SUM(FE10,FE11,FE12,FE13,FE19)</f>
        <v>0</v>
      </c>
      <c r="FF20" s="113">
        <f t="shared" si="72"/>
        <v>8000</v>
      </c>
      <c r="FG20" s="24">
        <f>SUM(FG10,FG11,FG12,FG13,FG19)</f>
        <v>1300</v>
      </c>
      <c r="FH20" s="24">
        <f>SUM(FH10,FH11,FH12,FH13,FH19)</f>
        <v>0</v>
      </c>
      <c r="FI20" s="113">
        <f t="shared" si="73"/>
        <v>1300</v>
      </c>
      <c r="FJ20" s="25">
        <f t="shared" si="74"/>
        <v>290171</v>
      </c>
      <c r="FK20" s="24">
        <f t="shared" si="75"/>
        <v>-16000</v>
      </c>
      <c r="FL20" s="113">
        <f t="shared" si="76"/>
        <v>274171</v>
      </c>
      <c r="FM20" s="24">
        <f>SUM(FM10,FM11,FM12,FM13,FM19)</f>
        <v>235565</v>
      </c>
      <c r="FN20" s="24">
        <f>SUM(FN10,FN11,FN12,FN13,FN19)</f>
        <v>26300</v>
      </c>
      <c r="FO20" s="113">
        <f t="shared" si="77"/>
        <v>261865</v>
      </c>
      <c r="FP20" s="24">
        <f>SUM(FP10,FP11,FP12,FP13,FP19)</f>
        <v>29400</v>
      </c>
      <c r="FQ20" s="24">
        <f>SUM(FQ10,FQ11,FQ12,FQ13,FQ19)</f>
        <v>-1550</v>
      </c>
      <c r="FR20" s="113">
        <f t="shared" si="78"/>
        <v>27850</v>
      </c>
      <c r="FS20" s="24">
        <f>SUM(FS10,FS11,FS12,FS13,FS19)</f>
        <v>52744</v>
      </c>
      <c r="FT20" s="24">
        <f>SUM(FT10,FT11,FT12,FT13,FT19)</f>
        <v>745</v>
      </c>
      <c r="FU20" s="113">
        <f t="shared" si="79"/>
        <v>53489</v>
      </c>
      <c r="FV20" s="24">
        <f>SUM(FV10,FV11,FV12,FV13,FV19)</f>
        <v>3000</v>
      </c>
      <c r="FW20" s="24">
        <f>SUM(FW10,FW11,FW12,FW13,FW19)</f>
        <v>900</v>
      </c>
      <c r="FX20" s="113">
        <f t="shared" si="80"/>
        <v>3900</v>
      </c>
      <c r="FY20" s="24">
        <f>SUM(FY10,FY11,FY12,FY13,FY19)</f>
        <v>154556</v>
      </c>
      <c r="FZ20" s="24">
        <f>SUM(FZ10,FZ11,FZ12,FZ13,FZ19)</f>
        <v>-2227</v>
      </c>
      <c r="GA20" s="113">
        <f t="shared" si="81"/>
        <v>152329</v>
      </c>
      <c r="GB20" s="25">
        <f t="shared" si="82"/>
        <v>475265</v>
      </c>
      <c r="GC20" s="24">
        <f t="shared" si="83"/>
        <v>24168</v>
      </c>
      <c r="GD20" s="113">
        <f t="shared" si="84"/>
        <v>499433</v>
      </c>
      <c r="GE20" s="24">
        <f>SUM(GE10,GE11,GE12,GE13,GE19)</f>
        <v>9660</v>
      </c>
      <c r="GF20" s="24">
        <f>SUM(GF10,GF11,GF12,GF13,GF19)</f>
        <v>0</v>
      </c>
      <c r="GG20" s="113">
        <f t="shared" si="85"/>
        <v>9660</v>
      </c>
      <c r="GH20" s="24">
        <f t="shared" si="86"/>
        <v>9660</v>
      </c>
      <c r="GI20" s="24">
        <f t="shared" si="86"/>
        <v>0</v>
      </c>
      <c r="GJ20" s="113">
        <f t="shared" si="87"/>
        <v>9660</v>
      </c>
      <c r="GK20" s="24">
        <f>SUM(GK10,GK11,GK12,GK13,GK19)</f>
        <v>0</v>
      </c>
      <c r="GL20" s="24">
        <f>SUM(GL10,GL11,GL12,GL13,GL19)</f>
        <v>0</v>
      </c>
      <c r="GM20" s="113">
        <f t="shared" si="88"/>
        <v>0</v>
      </c>
      <c r="GN20" s="24">
        <f>SUM(GN10,GN11,GN12,GN13,GN19)</f>
        <v>297767</v>
      </c>
      <c r="GO20" s="24">
        <f>SUM(GO10,GO11,GO12,GO13,GO19)</f>
        <v>0</v>
      </c>
      <c r="GP20" s="113">
        <f t="shared" si="89"/>
        <v>297767</v>
      </c>
      <c r="GQ20" s="25">
        <f t="shared" si="90"/>
        <v>297767</v>
      </c>
      <c r="GR20" s="24">
        <f t="shared" si="91"/>
        <v>0</v>
      </c>
      <c r="GS20" s="113">
        <f t="shared" si="92"/>
        <v>297767</v>
      </c>
      <c r="GT20" s="25">
        <f t="shared" si="0"/>
        <v>5219208</v>
      </c>
      <c r="GU20" s="24">
        <f t="shared" si="1"/>
        <v>166952</v>
      </c>
      <c r="GV20" s="113">
        <f t="shared" si="93"/>
        <v>5386160</v>
      </c>
      <c r="GW20" s="24">
        <f>SUM(GW10,GW11,GW12,GW13,GW19)</f>
        <v>11400</v>
      </c>
      <c r="GX20" s="24">
        <f>SUM(GX10,GX11,GX12,GX13,GX19)</f>
        <v>3550</v>
      </c>
      <c r="GY20" s="113">
        <f t="shared" si="94"/>
        <v>14950</v>
      </c>
      <c r="GZ20" s="24">
        <f>SUM(GZ10,GZ11,GZ12,GZ13,GZ19)</f>
        <v>125378</v>
      </c>
      <c r="HA20" s="24">
        <f>SUM(HA10,HA11,HA12,HA13,HA19)</f>
        <v>4000</v>
      </c>
      <c r="HB20" s="113">
        <f t="shared" si="95"/>
        <v>129378</v>
      </c>
      <c r="HC20" s="24">
        <f>SUM(HC10,HC11,HC12,HC13,HC19)</f>
        <v>71450</v>
      </c>
      <c r="HD20" s="24">
        <f>SUM(HD10,HD11,HD12,HD13,HD19)</f>
        <v>3000</v>
      </c>
      <c r="HE20" s="113">
        <f t="shared" si="96"/>
        <v>74450</v>
      </c>
      <c r="HF20" s="24">
        <f>SUM(HF10,HF11,HF12,HF13,HF19)</f>
        <v>0</v>
      </c>
      <c r="HG20" s="24">
        <f>SUM(HG10,HG11,HG12,HG13,HG19)</f>
        <v>0</v>
      </c>
      <c r="HH20" s="113">
        <f t="shared" si="97"/>
        <v>0</v>
      </c>
      <c r="HI20" s="24">
        <f>SUM(HI10,HI11,HI12,HI13,HI19)</f>
        <v>316788</v>
      </c>
      <c r="HJ20" s="24">
        <f>SUM(HJ10,HJ11,HJ12,HJ13,HJ19)</f>
        <v>9430</v>
      </c>
      <c r="HK20" s="113">
        <f t="shared" si="98"/>
        <v>326218</v>
      </c>
      <c r="HL20" s="24">
        <f>SUM(HL10,HL11,HL12,HL13,HL19)</f>
        <v>3432</v>
      </c>
      <c r="HM20" s="24">
        <f>SUM(HM10,HM11,HM12,HM13,HM19)</f>
        <v>0</v>
      </c>
      <c r="HN20" s="113">
        <f t="shared" si="99"/>
        <v>3432</v>
      </c>
      <c r="HO20" s="24">
        <f>SUM(HO10,HO11,HO12,HO13,HO19)</f>
        <v>0</v>
      </c>
      <c r="HP20" s="24">
        <f>SUM(HP10,HP11,HP12,HP13,HP19)</f>
        <v>0</v>
      </c>
      <c r="HQ20" s="113">
        <f t="shared" si="100"/>
        <v>0</v>
      </c>
      <c r="HR20" s="24">
        <f>SUM(HR10,HR11,HR12,HR13,HR19)</f>
        <v>0</v>
      </c>
      <c r="HS20" s="24">
        <f>SUM(HS10,HS11,HS12,HS13,HS19)</f>
        <v>0</v>
      </c>
      <c r="HT20" s="113">
        <f t="shared" si="101"/>
        <v>0</v>
      </c>
      <c r="HU20" s="25">
        <f t="shared" si="102"/>
        <v>528448</v>
      </c>
      <c r="HV20" s="24">
        <f t="shared" si="103"/>
        <v>19980</v>
      </c>
      <c r="HW20" s="113">
        <f t="shared" si="104"/>
        <v>548428</v>
      </c>
      <c r="HX20" s="24">
        <f>SUM(HX10,HX11,HX12,HX13,HX19)</f>
        <v>0</v>
      </c>
      <c r="HY20" s="24">
        <f>SUM(HY10,HY11,HY12,HY13,HY19)</f>
        <v>0</v>
      </c>
      <c r="HZ20" s="113">
        <f t="shared" si="105"/>
        <v>0</v>
      </c>
      <c r="IA20" s="25">
        <f t="shared" si="106"/>
        <v>0</v>
      </c>
      <c r="IB20" s="24">
        <f t="shared" si="107"/>
        <v>0</v>
      </c>
      <c r="IC20" s="113">
        <f t="shared" si="108"/>
        <v>0</v>
      </c>
      <c r="ID20" s="24">
        <f>SUM(ID10,ID11,ID12,ID13,ID19)</f>
        <v>0</v>
      </c>
      <c r="IE20" s="24">
        <f>SUM(IE10,IE11,IE12,IE13,IE19)</f>
        <v>0</v>
      </c>
      <c r="IF20" s="113">
        <f t="shared" si="109"/>
        <v>0</v>
      </c>
      <c r="IG20" s="24">
        <f>SUM(IG10,IG11,IG12,IG13,IG19)</f>
        <v>15972</v>
      </c>
      <c r="IH20" s="24">
        <f>SUM(IH10,IH11,IH12,IH13,IH19)</f>
        <v>0</v>
      </c>
      <c r="II20" s="113">
        <f t="shared" si="110"/>
        <v>15972</v>
      </c>
      <c r="IJ20" s="25">
        <f t="shared" si="111"/>
        <v>15972</v>
      </c>
      <c r="IK20" s="24">
        <f t="shared" si="112"/>
        <v>0</v>
      </c>
      <c r="IL20" s="113">
        <f t="shared" si="113"/>
        <v>15972</v>
      </c>
      <c r="IM20" s="24">
        <f>SUM(IM10,IM11,IM12,IM13,IM19)</f>
        <v>0</v>
      </c>
      <c r="IN20" s="24">
        <f>SUM(IN10,IN11,IN12,IN13,IN19)</f>
        <v>0</v>
      </c>
      <c r="IO20" s="113">
        <f t="shared" si="114"/>
        <v>0</v>
      </c>
      <c r="IP20" s="24">
        <f>SUM(IP10,IP11,IP12,IP13,IP19)</f>
        <v>148</v>
      </c>
      <c r="IQ20" s="24">
        <f>SUM(IQ10,IQ11,IQ12,IQ13,IQ19)</f>
        <v>0</v>
      </c>
      <c r="IR20" s="113">
        <f t="shared" si="115"/>
        <v>148</v>
      </c>
      <c r="IS20" s="25">
        <f t="shared" si="116"/>
        <v>148</v>
      </c>
      <c r="IT20" s="24">
        <f t="shared" si="117"/>
        <v>0</v>
      </c>
      <c r="IU20" s="113">
        <f t="shared" si="118"/>
        <v>148</v>
      </c>
      <c r="IV20" s="24">
        <f>SUM(IV10,IV11,IV12,IV13,IV19)</f>
        <v>0</v>
      </c>
      <c r="IW20" s="24">
        <f>SUM(IW10,IW11,IW12,IW13,IW19)</f>
        <v>0</v>
      </c>
      <c r="IX20" s="113">
        <f t="shared" si="119"/>
        <v>0</v>
      </c>
      <c r="IY20" s="24">
        <f>SUM(IY10,IY11,IY12,IY13,IY19)</f>
        <v>0</v>
      </c>
      <c r="IZ20" s="24">
        <f>SUM(IZ10,IZ11,IZ12,IZ13,IZ19)</f>
        <v>0</v>
      </c>
      <c r="JA20" s="113">
        <f t="shared" si="120"/>
        <v>0</v>
      </c>
      <c r="JB20" s="25">
        <f t="shared" si="121"/>
        <v>0</v>
      </c>
      <c r="JC20" s="24">
        <f t="shared" si="122"/>
        <v>0</v>
      </c>
      <c r="JD20" s="113">
        <f t="shared" si="123"/>
        <v>0</v>
      </c>
      <c r="JE20" s="25">
        <f>SUM(JE10,JE11,JE12,JE13,JE19)</f>
        <v>0</v>
      </c>
      <c r="JF20" s="24">
        <f>SUM(JF10,JF11,JF12,JF13,JF19)</f>
        <v>0</v>
      </c>
      <c r="JG20" s="113">
        <f t="shared" si="124"/>
        <v>0</v>
      </c>
      <c r="JH20" s="25">
        <f>SUM(JH10,JH11,JH12,JH13,JH19)</f>
        <v>0</v>
      </c>
      <c r="JI20" s="24">
        <f>SUM(JI10,JI11,JI12,JI13,JI19)</f>
        <v>0</v>
      </c>
      <c r="JJ20" s="113">
        <f t="shared" si="125"/>
        <v>0</v>
      </c>
      <c r="JK20" s="25">
        <f t="shared" si="126"/>
        <v>0</v>
      </c>
      <c r="JL20" s="24">
        <f t="shared" si="127"/>
        <v>0</v>
      </c>
      <c r="JM20" s="113">
        <f t="shared" si="128"/>
        <v>0</v>
      </c>
      <c r="JN20" s="24">
        <f>SUM(JN10,JN11,JN12,JN13,JN19)</f>
        <v>0</v>
      </c>
      <c r="JO20" s="24">
        <f>SUM(JO10,JO11,JO12,JO13,JO19)</f>
        <v>0</v>
      </c>
      <c r="JP20" s="113">
        <f t="shared" si="129"/>
        <v>0</v>
      </c>
      <c r="JQ20" s="25">
        <f t="shared" si="130"/>
        <v>544568</v>
      </c>
      <c r="JR20" s="24">
        <f t="shared" si="131"/>
        <v>19980</v>
      </c>
      <c r="JS20" s="113">
        <f t="shared" si="132"/>
        <v>564548</v>
      </c>
      <c r="JT20" s="24">
        <f>SUM(JT10,JT11,JT12,JT13,JT19)</f>
        <v>0</v>
      </c>
      <c r="JU20" s="24">
        <f>SUM(JU10,JU11,JU12,JU13,JU19)</f>
        <v>0</v>
      </c>
      <c r="JV20" s="113">
        <f t="shared" si="133"/>
        <v>0</v>
      </c>
      <c r="JW20" s="24">
        <f>SUM(JW10,JW11,JW12,JW13,JW19)</f>
        <v>292931</v>
      </c>
      <c r="JX20" s="24">
        <f>SUM(JX10,JX11,JX12,JX13,JX19)</f>
        <v>-89053</v>
      </c>
      <c r="JY20" s="113">
        <f t="shared" si="134"/>
        <v>203878</v>
      </c>
      <c r="JZ20" s="24">
        <f>SUM(JZ10,JZ11,JZ12,JZ13,JZ19)</f>
        <v>0</v>
      </c>
      <c r="KA20" s="24">
        <f>SUM(KA10,KA11,KA12,KA13,KA19)</f>
        <v>0</v>
      </c>
      <c r="KB20" s="113">
        <f t="shared" si="135"/>
        <v>0</v>
      </c>
      <c r="KC20" s="25">
        <f t="shared" si="136"/>
        <v>292931</v>
      </c>
      <c r="KD20" s="24">
        <f t="shared" si="137"/>
        <v>-89053</v>
      </c>
      <c r="KE20" s="113">
        <f t="shared" si="138"/>
        <v>203878</v>
      </c>
      <c r="KF20" s="24">
        <f>SUM(KF10,KF11,KF12,KF13,KF19)</f>
        <v>16000</v>
      </c>
      <c r="KG20" s="24">
        <f>SUM(KG10,KG11,KG12,KG13,KG19)</f>
        <v>-3000</v>
      </c>
      <c r="KH20" s="113">
        <f t="shared" si="139"/>
        <v>13000</v>
      </c>
      <c r="KI20" s="24">
        <f>SUM(KI10,KI11,KI12,KI13,KI19)</f>
        <v>1316</v>
      </c>
      <c r="KJ20" s="24">
        <f>SUM(KJ10,KJ11,KJ12,KJ13,KJ19)</f>
        <v>0</v>
      </c>
      <c r="KK20" s="113">
        <f t="shared" si="140"/>
        <v>1316</v>
      </c>
      <c r="KL20" s="24">
        <f>SUM(KL10,KL11,KL12,KL13,KL19)</f>
        <v>0</v>
      </c>
      <c r="KM20" s="24">
        <f>SUM(KM10,KM11,KM12,KM13,KM19)</f>
        <v>0</v>
      </c>
      <c r="KN20" s="113">
        <f t="shared" si="141"/>
        <v>0</v>
      </c>
      <c r="KO20" s="24">
        <f>SUM(KO10,KO11,KO12,KO13,KO19)</f>
        <v>8000</v>
      </c>
      <c r="KP20" s="24">
        <f>SUM(KP10,KP11,KP12,KP13,KP19)</f>
        <v>0</v>
      </c>
      <c r="KQ20" s="113">
        <f t="shared" si="142"/>
        <v>8000</v>
      </c>
      <c r="KR20" s="25">
        <f t="shared" si="143"/>
        <v>25316</v>
      </c>
      <c r="KS20" s="24">
        <f t="shared" si="144"/>
        <v>-3000</v>
      </c>
      <c r="KT20" s="113">
        <f t="shared" si="145"/>
        <v>22316</v>
      </c>
      <c r="KU20" s="25">
        <f t="shared" si="146"/>
        <v>318247</v>
      </c>
      <c r="KV20" s="24">
        <f t="shared" si="147"/>
        <v>-92053</v>
      </c>
      <c r="KW20" s="113">
        <f t="shared" si="148"/>
        <v>226194</v>
      </c>
      <c r="KX20" s="25">
        <f>SUM(KX10,KX11,KX12,KX13,KX19)</f>
        <v>0</v>
      </c>
      <c r="KY20" s="24">
        <f>SUM(KY10,KY11,KY12,KY13,KY19)</f>
        <v>0</v>
      </c>
      <c r="KZ20" s="113">
        <f t="shared" si="149"/>
        <v>0</v>
      </c>
      <c r="LA20" s="25">
        <f>SUM(LA10,LA11,LA12,LA13,LA19)</f>
        <v>0</v>
      </c>
      <c r="LB20" s="24">
        <f>SUM(LB10,LB11,LB12,LB13,LB19)</f>
        <v>0</v>
      </c>
      <c r="LC20" s="113">
        <f t="shared" si="150"/>
        <v>0</v>
      </c>
      <c r="LD20" s="25">
        <f>SUM(LD10,LD11,LD12,LD13,LD19)</f>
        <v>0</v>
      </c>
      <c r="LE20" s="24">
        <f>SUM(LE10,LE11,LE12,LE13,LE19)</f>
        <v>0</v>
      </c>
      <c r="LF20" s="113">
        <f t="shared" si="151"/>
        <v>0</v>
      </c>
      <c r="LG20" s="25">
        <f>SUM(LG10,LG11,LG12,LG13,LG19)</f>
        <v>0</v>
      </c>
      <c r="LH20" s="24">
        <f>SUM(LH10,LH11,LH12,LH13,LH19)</f>
        <v>0</v>
      </c>
      <c r="LI20" s="113">
        <f t="shared" si="152"/>
        <v>0</v>
      </c>
      <c r="LJ20" s="25">
        <f>SUM(LJ10,LJ11,LJ12,LJ13,LJ19)</f>
        <v>0</v>
      </c>
      <c r="LK20" s="24">
        <f>SUM(LK10,LK11,LK12,LK13,LK19)</f>
        <v>0</v>
      </c>
      <c r="LL20" s="113">
        <f t="shared" si="153"/>
        <v>0</v>
      </c>
      <c r="LM20" s="25">
        <f t="shared" si="154"/>
        <v>0</v>
      </c>
      <c r="LN20" s="24">
        <f t="shared" si="155"/>
        <v>0</v>
      </c>
      <c r="LO20" s="113">
        <f t="shared" si="156"/>
        <v>0</v>
      </c>
      <c r="LP20" s="25">
        <f>SUM(LP10,LP11,LP12,LP13,LP19)</f>
        <v>0</v>
      </c>
      <c r="LQ20" s="24">
        <f>SUM(LQ10,LQ11,LQ12,LQ13,LQ19)</f>
        <v>0</v>
      </c>
      <c r="LR20" s="113">
        <f t="shared" si="157"/>
        <v>0</v>
      </c>
      <c r="LS20" s="25">
        <f>SUM(LS10,LS11,LS12,LS13,LS19)</f>
        <v>0</v>
      </c>
      <c r="LT20" s="24">
        <f>SUM(LT10,LT11,LT12,LT13,LT19)</f>
        <v>0</v>
      </c>
      <c r="LU20" s="113">
        <f t="shared" si="158"/>
        <v>0</v>
      </c>
      <c r="LV20" s="25">
        <f>SUM(LV10,LV11,LV12,LV13,LV19)</f>
        <v>0</v>
      </c>
      <c r="LW20" s="24">
        <f>SUM(LW10,LW11,LW12,LW13,LW19)</f>
        <v>0</v>
      </c>
      <c r="LX20" s="113">
        <f t="shared" si="159"/>
        <v>0</v>
      </c>
      <c r="LY20" s="25">
        <f>SUM(LY10,LY11,LY12,LY13,LY19)</f>
        <v>0</v>
      </c>
      <c r="LZ20" s="24">
        <f>SUM(LZ10,LZ11,LZ12,LZ13,LZ19)</f>
        <v>0</v>
      </c>
      <c r="MA20" s="113">
        <f t="shared" si="160"/>
        <v>0</v>
      </c>
      <c r="MB20" s="25">
        <f t="shared" si="161"/>
        <v>0</v>
      </c>
      <c r="MC20" s="24">
        <f t="shared" si="162"/>
        <v>0</v>
      </c>
      <c r="MD20" s="113">
        <f t="shared" si="163"/>
        <v>0</v>
      </c>
      <c r="ME20" s="25">
        <f t="shared" si="164"/>
        <v>0</v>
      </c>
      <c r="MF20" s="24">
        <f t="shared" si="165"/>
        <v>0</v>
      </c>
      <c r="MG20" s="113">
        <f t="shared" si="166"/>
        <v>0</v>
      </c>
      <c r="MH20" s="25">
        <f>SUM(MH10,MH11,MH12,MH13,MH19)</f>
        <v>0</v>
      </c>
      <c r="MI20" s="24">
        <f>SUM(MI10,MI11,MI12,MI13,MI19)</f>
        <v>0</v>
      </c>
      <c r="MJ20" s="113">
        <f t="shared" si="167"/>
        <v>0</v>
      </c>
      <c r="MK20" s="24">
        <f>SUM(MK10,MK11,MK12,MK13,MK19)</f>
        <v>93404</v>
      </c>
      <c r="ML20" s="24">
        <f>SUM(ML10,ML11,ML12,ML13,ML19)</f>
        <v>0</v>
      </c>
      <c r="MM20" s="113">
        <f t="shared" si="168"/>
        <v>93404</v>
      </c>
      <c r="MN20" s="24">
        <f>SUM(MN10,MN11,MN12,MN13,MN19)</f>
        <v>68962</v>
      </c>
      <c r="MO20" s="24">
        <f>SUM(MO10,MO11,MO12,MO13,MO19)</f>
        <v>0</v>
      </c>
      <c r="MP20" s="113">
        <f t="shared" si="169"/>
        <v>68962</v>
      </c>
      <c r="MQ20" s="24">
        <f>SUM(MQ10,MQ11,MQ12,MQ13,MQ19)</f>
        <v>36318</v>
      </c>
      <c r="MR20" s="24">
        <f>SUM(MR10,MR11,MR12,MR13,MR19)</f>
        <v>0</v>
      </c>
      <c r="MS20" s="113">
        <f t="shared" si="170"/>
        <v>36318</v>
      </c>
      <c r="MT20" s="24">
        <f>SUM(MT10,MT11,MT12,MT13,MT19)</f>
        <v>6840</v>
      </c>
      <c r="MU20" s="24">
        <f>SUM(MU10,MU11,MU12,MU13,MU19)</f>
        <v>0</v>
      </c>
      <c r="MV20" s="113">
        <f t="shared" si="171"/>
        <v>6840</v>
      </c>
      <c r="MW20" s="25">
        <f t="shared" si="172"/>
        <v>205524</v>
      </c>
      <c r="MX20" s="24">
        <f t="shared" si="173"/>
        <v>0</v>
      </c>
      <c r="MY20" s="113">
        <f t="shared" si="174"/>
        <v>205524</v>
      </c>
      <c r="MZ20" s="24">
        <f>SUM(MZ10,MZ11,MZ12,MZ13,MZ19)</f>
        <v>8915</v>
      </c>
      <c r="NA20" s="24">
        <f>SUM(NA10,NA11,NA12,NA13,NA19)</f>
        <v>0</v>
      </c>
      <c r="NB20" s="113">
        <f t="shared" si="175"/>
        <v>8915</v>
      </c>
      <c r="NC20" s="24">
        <f>SUM(NC10,NC11,NC12,NC13,NC19)</f>
        <v>15340</v>
      </c>
      <c r="ND20" s="24">
        <f>SUM(ND10,ND11,ND12,ND13,ND19)</f>
        <v>0</v>
      </c>
      <c r="NE20" s="113">
        <f t="shared" si="176"/>
        <v>15340</v>
      </c>
      <c r="NF20" s="25">
        <f t="shared" si="177"/>
        <v>24255</v>
      </c>
      <c r="NG20" s="24">
        <f t="shared" si="178"/>
        <v>0</v>
      </c>
      <c r="NH20" s="113">
        <f t="shared" si="179"/>
        <v>24255</v>
      </c>
      <c r="NI20" s="24">
        <f>SUM(NI10,NI11,NI12,NI13,NI19)</f>
        <v>0</v>
      </c>
      <c r="NJ20" s="24">
        <f>SUM(NJ10,NJ11,NJ12,NJ13,NJ19)</f>
        <v>0</v>
      </c>
      <c r="NK20" s="113">
        <f t="shared" si="180"/>
        <v>0</v>
      </c>
      <c r="NL20" s="24">
        <f>SUM(NL10,NL11,NL12,NL13,NL19)</f>
        <v>0</v>
      </c>
      <c r="NM20" s="24">
        <f>SUM(NM10,NM11,NM12,NM13,NM19)</f>
        <v>0</v>
      </c>
      <c r="NN20" s="113">
        <f t="shared" si="181"/>
        <v>0</v>
      </c>
      <c r="NO20" s="25">
        <f t="shared" si="182"/>
        <v>0</v>
      </c>
      <c r="NP20" s="24">
        <f t="shared" si="183"/>
        <v>0</v>
      </c>
      <c r="NQ20" s="113">
        <f t="shared" si="184"/>
        <v>0</v>
      </c>
      <c r="NR20" s="24">
        <f>SUM(NR10,NR11,NR12,NR13,NR19)</f>
        <v>0</v>
      </c>
      <c r="NS20" s="24">
        <f>SUM(NS10,NS11,NS12,NS13,NS19)</f>
        <v>0</v>
      </c>
      <c r="NT20" s="113">
        <f t="shared" si="185"/>
        <v>0</v>
      </c>
      <c r="NU20" s="24">
        <f t="shared" si="186"/>
        <v>0</v>
      </c>
      <c r="NV20" s="24">
        <f t="shared" si="187"/>
        <v>0</v>
      </c>
      <c r="NW20" s="113">
        <f t="shared" si="188"/>
        <v>0</v>
      </c>
      <c r="NX20" s="25">
        <f t="shared" si="189"/>
        <v>229779</v>
      </c>
      <c r="NY20" s="24">
        <f t="shared" si="190"/>
        <v>0</v>
      </c>
      <c r="NZ20" s="113">
        <f t="shared" si="191"/>
        <v>229779</v>
      </c>
      <c r="OA20" s="25">
        <f t="shared" si="2"/>
        <v>6311802</v>
      </c>
      <c r="OB20" s="24">
        <f t="shared" si="3"/>
        <v>94879</v>
      </c>
      <c r="OC20" s="113">
        <f t="shared" si="192"/>
        <v>6406681</v>
      </c>
      <c r="OD20" s="25">
        <f t="shared" si="4"/>
        <v>12739052</v>
      </c>
      <c r="OE20" s="24">
        <f t="shared" si="5"/>
        <v>143658</v>
      </c>
      <c r="OF20" s="113">
        <f t="shared" si="193"/>
        <v>12882710</v>
      </c>
      <c r="OG20" s="27"/>
    </row>
    <row r="21" spans="1:397" s="24" customFormat="1" ht="16.5" thickBot="1" x14ac:dyDescent="0.3">
      <c r="A21" s="21">
        <v>12</v>
      </c>
      <c r="B21" s="22" t="s">
        <v>220</v>
      </c>
      <c r="C21" s="48" t="s">
        <v>186</v>
      </c>
      <c r="D21" s="24">
        <f>32758+270000</f>
        <v>302758</v>
      </c>
      <c r="E21" s="24">
        <v>6620</v>
      </c>
      <c r="F21" s="113">
        <f t="shared" si="6"/>
        <v>309378</v>
      </c>
      <c r="G21" s="27"/>
      <c r="H21" s="24">
        <f>115+1000+338</f>
        <v>1453</v>
      </c>
      <c r="I21" s="113">
        <f t="shared" si="7"/>
        <v>1453</v>
      </c>
      <c r="K21" s="24">
        <f>98+660</f>
        <v>758</v>
      </c>
      <c r="L21" s="113">
        <f t="shared" si="8"/>
        <v>758</v>
      </c>
      <c r="M21" s="24">
        <v>2928</v>
      </c>
      <c r="N21" s="24">
        <f>1900+30</f>
        <v>1930</v>
      </c>
      <c r="O21" s="113">
        <f t="shared" si="9"/>
        <v>4858</v>
      </c>
      <c r="P21" s="24">
        <v>2680</v>
      </c>
      <c r="Q21" s="24">
        <v>370</v>
      </c>
      <c r="R21" s="113">
        <f t="shared" si="10"/>
        <v>3050</v>
      </c>
      <c r="T21" s="24">
        <f>304+82+3120+150+1709</f>
        <v>5365</v>
      </c>
      <c r="U21" s="113">
        <f t="shared" si="11"/>
        <v>5365</v>
      </c>
      <c r="V21" s="24">
        <v>1172</v>
      </c>
      <c r="W21" s="24">
        <f>1450+596</f>
        <v>2046</v>
      </c>
      <c r="X21" s="113">
        <f t="shared" si="12"/>
        <v>3218</v>
      </c>
      <c r="Z21" s="24">
        <f>930+100</f>
        <v>1030</v>
      </c>
      <c r="AA21" s="113">
        <f t="shared" si="13"/>
        <v>1030</v>
      </c>
      <c r="AB21" s="25">
        <f t="shared" si="14"/>
        <v>6780</v>
      </c>
      <c r="AC21" s="24">
        <f t="shared" si="15"/>
        <v>12952</v>
      </c>
      <c r="AD21" s="113">
        <f t="shared" si="16"/>
        <v>19732</v>
      </c>
      <c r="AE21" s="24">
        <v>13466</v>
      </c>
      <c r="AF21" s="24">
        <f>798+16800+1778+2921+23</f>
        <v>22320</v>
      </c>
      <c r="AG21" s="113">
        <f t="shared" si="17"/>
        <v>35786</v>
      </c>
      <c r="AH21" s="25">
        <f t="shared" si="18"/>
        <v>323004</v>
      </c>
      <c r="AI21" s="24">
        <f t="shared" si="19"/>
        <v>41892</v>
      </c>
      <c r="AJ21" s="113">
        <f t="shared" si="20"/>
        <v>364896</v>
      </c>
      <c r="AK21" s="24">
        <v>193685</v>
      </c>
      <c r="AL21" s="24">
        <f>630+170+6348+1714</f>
        <v>8862</v>
      </c>
      <c r="AM21" s="113">
        <f t="shared" si="21"/>
        <v>202547</v>
      </c>
      <c r="AP21" s="113">
        <f t="shared" si="22"/>
        <v>0</v>
      </c>
      <c r="AS21" s="113">
        <f t="shared" si="23"/>
        <v>0</v>
      </c>
      <c r="AV21" s="113">
        <f t="shared" si="24"/>
        <v>0</v>
      </c>
      <c r="AY21" s="113">
        <f t="shared" si="25"/>
        <v>0</v>
      </c>
      <c r="BB21" s="113">
        <f t="shared" si="26"/>
        <v>0</v>
      </c>
      <c r="BE21" s="113">
        <f t="shared" si="27"/>
        <v>0</v>
      </c>
      <c r="BH21" s="113">
        <f t="shared" si="28"/>
        <v>0</v>
      </c>
      <c r="BK21" s="113">
        <f t="shared" si="29"/>
        <v>0</v>
      </c>
      <c r="BL21" s="25">
        <f t="shared" si="30"/>
        <v>193685</v>
      </c>
      <c r="BM21" s="24">
        <f t="shared" si="31"/>
        <v>8862</v>
      </c>
      <c r="BN21" s="113">
        <f t="shared" si="32"/>
        <v>202547</v>
      </c>
      <c r="BQ21" s="113">
        <f t="shared" si="33"/>
        <v>0</v>
      </c>
      <c r="BT21" s="113">
        <f t="shared" si="34"/>
        <v>0</v>
      </c>
      <c r="BW21" s="113">
        <f t="shared" si="35"/>
        <v>0</v>
      </c>
      <c r="BZ21" s="113">
        <f t="shared" si="36"/>
        <v>0</v>
      </c>
      <c r="CC21" s="113">
        <f t="shared" si="37"/>
        <v>0</v>
      </c>
      <c r="CF21" s="113">
        <f t="shared" si="38"/>
        <v>0</v>
      </c>
      <c r="CI21" s="113">
        <f t="shared" si="39"/>
        <v>0</v>
      </c>
      <c r="CL21" s="113">
        <f t="shared" si="40"/>
        <v>0</v>
      </c>
      <c r="CM21" s="25">
        <f t="shared" si="41"/>
        <v>0</v>
      </c>
      <c r="CN21" s="24">
        <f t="shared" si="42"/>
        <v>0</v>
      </c>
      <c r="CO21" s="113">
        <f t="shared" si="43"/>
        <v>0</v>
      </c>
      <c r="CR21" s="113">
        <f t="shared" si="44"/>
        <v>0</v>
      </c>
      <c r="CU21" s="113">
        <f t="shared" si="45"/>
        <v>0</v>
      </c>
      <c r="CX21" s="113">
        <f t="shared" si="46"/>
        <v>0</v>
      </c>
      <c r="DA21" s="113">
        <f t="shared" si="47"/>
        <v>0</v>
      </c>
      <c r="DD21" s="113">
        <f t="shared" si="48"/>
        <v>0</v>
      </c>
      <c r="DE21" s="25">
        <f t="shared" si="49"/>
        <v>0</v>
      </c>
      <c r="DF21" s="24">
        <f t="shared" si="50"/>
        <v>0</v>
      </c>
      <c r="DG21" s="113">
        <f t="shared" si="51"/>
        <v>0</v>
      </c>
      <c r="DJ21" s="113">
        <f t="shared" si="52"/>
        <v>0</v>
      </c>
      <c r="DM21" s="113">
        <f t="shared" si="53"/>
        <v>0</v>
      </c>
      <c r="DP21" s="113">
        <f t="shared" si="54"/>
        <v>0</v>
      </c>
      <c r="DS21" s="113">
        <f t="shared" si="55"/>
        <v>0</v>
      </c>
      <c r="DV21" s="113">
        <f t="shared" si="56"/>
        <v>0</v>
      </c>
      <c r="DY21" s="113">
        <f t="shared" si="57"/>
        <v>0</v>
      </c>
      <c r="EB21" s="113">
        <f t="shared" si="58"/>
        <v>0</v>
      </c>
      <c r="EC21" s="25">
        <f t="shared" si="59"/>
        <v>0</v>
      </c>
      <c r="ED21" s="24">
        <f t="shared" si="60"/>
        <v>0</v>
      </c>
      <c r="EE21" s="113">
        <f t="shared" si="61"/>
        <v>0</v>
      </c>
      <c r="EH21" s="113">
        <f t="shared" si="62"/>
        <v>0</v>
      </c>
      <c r="EK21" s="113">
        <f t="shared" si="63"/>
        <v>0</v>
      </c>
      <c r="EN21" s="113">
        <f t="shared" si="64"/>
        <v>0</v>
      </c>
      <c r="EO21" s="25">
        <f t="shared" si="65"/>
        <v>0</v>
      </c>
      <c r="EP21" s="24">
        <f t="shared" si="66"/>
        <v>0</v>
      </c>
      <c r="EQ21" s="113">
        <f t="shared" si="67"/>
        <v>0</v>
      </c>
      <c r="ET21" s="113">
        <f t="shared" si="68"/>
        <v>0</v>
      </c>
      <c r="EW21" s="113">
        <f t="shared" si="69"/>
        <v>0</v>
      </c>
      <c r="EZ21" s="113">
        <f t="shared" si="70"/>
        <v>0</v>
      </c>
      <c r="FC21" s="113">
        <f t="shared" si="71"/>
        <v>0</v>
      </c>
      <c r="FF21" s="113">
        <f t="shared" si="72"/>
        <v>0</v>
      </c>
      <c r="FI21" s="113">
        <f t="shared" si="73"/>
        <v>0</v>
      </c>
      <c r="FJ21" s="25">
        <f t="shared" si="74"/>
        <v>0</v>
      </c>
      <c r="FK21" s="24">
        <f t="shared" si="75"/>
        <v>0</v>
      </c>
      <c r="FL21" s="113">
        <f t="shared" si="76"/>
        <v>0</v>
      </c>
      <c r="FO21" s="113">
        <f t="shared" si="77"/>
        <v>0</v>
      </c>
      <c r="FR21" s="113">
        <f t="shared" si="78"/>
        <v>0</v>
      </c>
      <c r="FU21" s="113">
        <f t="shared" si="79"/>
        <v>0</v>
      </c>
      <c r="FX21" s="113">
        <f t="shared" si="80"/>
        <v>0</v>
      </c>
      <c r="GA21" s="113">
        <f t="shared" si="81"/>
        <v>0</v>
      </c>
      <c r="GB21" s="25">
        <f t="shared" si="82"/>
        <v>0</v>
      </c>
      <c r="GC21" s="24">
        <f t="shared" si="83"/>
        <v>0</v>
      </c>
      <c r="GD21" s="113">
        <f t="shared" si="84"/>
        <v>0</v>
      </c>
      <c r="GG21" s="113">
        <f t="shared" si="85"/>
        <v>0</v>
      </c>
      <c r="GH21" s="24">
        <f t="shared" si="86"/>
        <v>0</v>
      </c>
      <c r="GI21" s="24">
        <f t="shared" si="86"/>
        <v>0</v>
      </c>
      <c r="GJ21" s="113">
        <f t="shared" si="87"/>
        <v>0</v>
      </c>
      <c r="GM21" s="113">
        <f t="shared" si="88"/>
        <v>0</v>
      </c>
      <c r="GP21" s="113">
        <f t="shared" si="89"/>
        <v>0</v>
      </c>
      <c r="GQ21" s="25">
        <f t="shared" si="90"/>
        <v>0</v>
      </c>
      <c r="GR21" s="24">
        <f t="shared" si="91"/>
        <v>0</v>
      </c>
      <c r="GS21" s="113">
        <f t="shared" si="92"/>
        <v>0</v>
      </c>
      <c r="GT21" s="25">
        <f t="shared" si="0"/>
        <v>0</v>
      </c>
      <c r="GU21" s="24">
        <f t="shared" si="1"/>
        <v>0</v>
      </c>
      <c r="GV21" s="113">
        <f t="shared" si="93"/>
        <v>0</v>
      </c>
      <c r="GY21" s="113">
        <f t="shared" si="94"/>
        <v>0</v>
      </c>
      <c r="HB21" s="113">
        <f t="shared" si="95"/>
        <v>0</v>
      </c>
      <c r="HE21" s="113">
        <f t="shared" si="96"/>
        <v>0</v>
      </c>
      <c r="HH21" s="113">
        <f t="shared" si="97"/>
        <v>0</v>
      </c>
      <c r="HK21" s="113">
        <f t="shared" si="98"/>
        <v>0</v>
      </c>
      <c r="HN21" s="113">
        <f t="shared" si="99"/>
        <v>0</v>
      </c>
      <c r="HQ21" s="113">
        <f t="shared" si="100"/>
        <v>0</v>
      </c>
      <c r="HT21" s="113">
        <f t="shared" si="101"/>
        <v>0</v>
      </c>
      <c r="HU21" s="25">
        <f t="shared" si="102"/>
        <v>0</v>
      </c>
      <c r="HV21" s="24">
        <f t="shared" si="103"/>
        <v>0</v>
      </c>
      <c r="HW21" s="113">
        <f t="shared" si="104"/>
        <v>0</v>
      </c>
      <c r="HZ21" s="113">
        <f t="shared" si="105"/>
        <v>0</v>
      </c>
      <c r="IA21" s="25">
        <f t="shared" si="106"/>
        <v>0</v>
      </c>
      <c r="IB21" s="24">
        <f t="shared" si="107"/>
        <v>0</v>
      </c>
      <c r="IC21" s="113">
        <f t="shared" si="108"/>
        <v>0</v>
      </c>
      <c r="IF21" s="113">
        <f t="shared" si="109"/>
        <v>0</v>
      </c>
      <c r="II21" s="113">
        <f t="shared" si="110"/>
        <v>0</v>
      </c>
      <c r="IJ21" s="25">
        <f t="shared" si="111"/>
        <v>0</v>
      </c>
      <c r="IK21" s="24">
        <f t="shared" si="112"/>
        <v>0</v>
      </c>
      <c r="IL21" s="113">
        <f t="shared" si="113"/>
        <v>0</v>
      </c>
      <c r="IM21" s="24">
        <v>135389</v>
      </c>
      <c r="IN21" s="24">
        <f>-1860-879-502-238-939-254-178-48-884-239-471-128-98-798-115-1778-2921-304-82-9430-150-100-338-30-1709-596</f>
        <v>-25069</v>
      </c>
      <c r="IO21" s="113">
        <f t="shared" si="114"/>
        <v>110320</v>
      </c>
      <c r="IP21" s="24">
        <v>801341</v>
      </c>
      <c r="IQ21" s="24">
        <f>-787-213+201+54-3780-1020+337+91+9000+2430+179+48+7401+1998+290+78+1829+494+15000-3937-1063</f>
        <v>28630</v>
      </c>
      <c r="IR21" s="113">
        <f t="shared" si="115"/>
        <v>829971</v>
      </c>
      <c r="IS21" s="25">
        <f t="shared" si="116"/>
        <v>936730</v>
      </c>
      <c r="IT21" s="24">
        <f t="shared" si="117"/>
        <v>3561</v>
      </c>
      <c r="IU21" s="113">
        <f t="shared" si="118"/>
        <v>940291</v>
      </c>
      <c r="IX21" s="113">
        <f t="shared" si="119"/>
        <v>0</v>
      </c>
      <c r="JA21" s="113">
        <f t="shared" si="120"/>
        <v>0</v>
      </c>
      <c r="JB21" s="25">
        <f t="shared" si="121"/>
        <v>0</v>
      </c>
      <c r="JC21" s="24">
        <f t="shared" si="122"/>
        <v>0</v>
      </c>
      <c r="JD21" s="113">
        <f t="shared" si="123"/>
        <v>0</v>
      </c>
      <c r="JE21" s="25"/>
      <c r="JG21" s="113">
        <f t="shared" si="124"/>
        <v>0</v>
      </c>
      <c r="JH21" s="25"/>
      <c r="JJ21" s="113">
        <f t="shared" si="125"/>
        <v>0</v>
      </c>
      <c r="JK21" s="25">
        <f t="shared" si="126"/>
        <v>0</v>
      </c>
      <c r="JL21" s="24">
        <f t="shared" si="127"/>
        <v>0</v>
      </c>
      <c r="JM21" s="113">
        <f t="shared" si="128"/>
        <v>0</v>
      </c>
      <c r="JN21" s="24">
        <v>1146938</v>
      </c>
      <c r="JO21" s="24">
        <f>-7874-2126+3507+947+6348+1714+65354+17646+18000+4860</f>
        <v>108376</v>
      </c>
      <c r="JP21" s="113">
        <f t="shared" si="129"/>
        <v>1255314</v>
      </c>
      <c r="JQ21" s="25">
        <f t="shared" si="130"/>
        <v>2083668</v>
      </c>
      <c r="JR21" s="24">
        <f t="shared" si="131"/>
        <v>111937</v>
      </c>
      <c r="JS21" s="113">
        <f t="shared" si="132"/>
        <v>2195605</v>
      </c>
      <c r="JV21" s="113">
        <f t="shared" si="133"/>
        <v>0</v>
      </c>
      <c r="JY21" s="113">
        <f t="shared" si="134"/>
        <v>0</v>
      </c>
      <c r="KB21" s="113">
        <f t="shared" si="135"/>
        <v>0</v>
      </c>
      <c r="KC21" s="25">
        <f t="shared" si="136"/>
        <v>0</v>
      </c>
      <c r="KD21" s="24">
        <f t="shared" si="137"/>
        <v>0</v>
      </c>
      <c r="KE21" s="113">
        <f t="shared" si="138"/>
        <v>0</v>
      </c>
      <c r="KH21" s="113">
        <f t="shared" si="139"/>
        <v>0</v>
      </c>
      <c r="KK21" s="113">
        <f t="shared" si="140"/>
        <v>0</v>
      </c>
      <c r="KN21" s="113">
        <f t="shared" si="141"/>
        <v>0</v>
      </c>
      <c r="KQ21" s="113">
        <f t="shared" si="142"/>
        <v>0</v>
      </c>
      <c r="KR21" s="25">
        <f t="shared" si="143"/>
        <v>0</v>
      </c>
      <c r="KS21" s="24">
        <f t="shared" si="144"/>
        <v>0</v>
      </c>
      <c r="KT21" s="113">
        <f t="shared" si="145"/>
        <v>0</v>
      </c>
      <c r="KU21" s="25">
        <f t="shared" si="146"/>
        <v>0</v>
      </c>
      <c r="KV21" s="24">
        <f t="shared" si="147"/>
        <v>0</v>
      </c>
      <c r="KW21" s="113">
        <f t="shared" si="148"/>
        <v>0</v>
      </c>
      <c r="KX21" s="25"/>
      <c r="KZ21" s="113">
        <f t="shared" si="149"/>
        <v>0</v>
      </c>
      <c r="LA21" s="25"/>
      <c r="LC21" s="113">
        <f t="shared" si="150"/>
        <v>0</v>
      </c>
      <c r="LD21" s="25"/>
      <c r="LF21" s="113">
        <f t="shared" si="151"/>
        <v>0</v>
      </c>
      <c r="LG21" s="25"/>
      <c r="LI21" s="113">
        <f t="shared" si="152"/>
        <v>0</v>
      </c>
      <c r="LJ21" s="25"/>
      <c r="LL21" s="113">
        <f t="shared" si="153"/>
        <v>0</v>
      </c>
      <c r="LM21" s="25">
        <f t="shared" si="154"/>
        <v>0</v>
      </c>
      <c r="LN21" s="24">
        <f t="shared" si="155"/>
        <v>0</v>
      </c>
      <c r="LO21" s="113">
        <f t="shared" si="156"/>
        <v>0</v>
      </c>
      <c r="LP21" s="25"/>
      <c r="LR21" s="113">
        <f t="shared" si="157"/>
        <v>0</v>
      </c>
      <c r="LS21" s="25"/>
      <c r="LU21" s="113">
        <f t="shared" si="158"/>
        <v>0</v>
      </c>
      <c r="LV21" s="25"/>
      <c r="LX21" s="113">
        <f t="shared" si="159"/>
        <v>0</v>
      </c>
      <c r="LY21" s="25"/>
      <c r="MA21" s="113">
        <f t="shared" si="160"/>
        <v>0</v>
      </c>
      <c r="MB21" s="25">
        <f t="shared" si="161"/>
        <v>0</v>
      </c>
      <c r="MC21" s="24">
        <f t="shared" si="162"/>
        <v>0</v>
      </c>
      <c r="MD21" s="113">
        <f t="shared" si="163"/>
        <v>0</v>
      </c>
      <c r="ME21" s="25">
        <f t="shared" si="164"/>
        <v>0</v>
      </c>
      <c r="MF21" s="24">
        <f t="shared" si="165"/>
        <v>0</v>
      </c>
      <c r="MG21" s="113">
        <f t="shared" si="166"/>
        <v>0</v>
      </c>
      <c r="MJ21" s="113">
        <f t="shared" si="167"/>
        <v>0</v>
      </c>
      <c r="MK21" s="24">
        <v>637545</v>
      </c>
      <c r="ML21" s="24">
        <f>102362+27638</f>
        <v>130000</v>
      </c>
      <c r="MM21" s="113">
        <f t="shared" si="168"/>
        <v>767545</v>
      </c>
      <c r="MN21" s="24">
        <v>22606</v>
      </c>
      <c r="MP21" s="113">
        <f t="shared" si="169"/>
        <v>22606</v>
      </c>
      <c r="MQ21" s="24">
        <v>357840</v>
      </c>
      <c r="MS21" s="113">
        <f t="shared" si="170"/>
        <v>357840</v>
      </c>
      <c r="MT21" s="24">
        <v>2160</v>
      </c>
      <c r="MV21" s="113">
        <f t="shared" si="171"/>
        <v>2160</v>
      </c>
      <c r="MW21" s="25">
        <f t="shared" si="172"/>
        <v>1020151</v>
      </c>
      <c r="MX21" s="24">
        <f t="shared" si="173"/>
        <v>130000</v>
      </c>
      <c r="MY21" s="113">
        <f t="shared" si="174"/>
        <v>1150151</v>
      </c>
      <c r="MZ21" s="24">
        <v>1857</v>
      </c>
      <c r="NB21" s="113">
        <f t="shared" si="175"/>
        <v>1857</v>
      </c>
      <c r="NC21" s="24">
        <f>66530+61301</f>
        <v>127831</v>
      </c>
      <c r="NE21" s="113">
        <f t="shared" si="176"/>
        <v>127831</v>
      </c>
      <c r="NF21" s="25">
        <f t="shared" si="177"/>
        <v>129688</v>
      </c>
      <c r="NG21" s="24">
        <f t="shared" si="178"/>
        <v>0</v>
      </c>
      <c r="NH21" s="113">
        <f t="shared" si="179"/>
        <v>129688</v>
      </c>
      <c r="NK21" s="113">
        <f t="shared" si="180"/>
        <v>0</v>
      </c>
      <c r="NL21" s="24">
        <v>28342</v>
      </c>
      <c r="NN21" s="113">
        <f t="shared" si="181"/>
        <v>28342</v>
      </c>
      <c r="NO21" s="25">
        <f t="shared" si="182"/>
        <v>28342</v>
      </c>
      <c r="NP21" s="24">
        <f t="shared" si="183"/>
        <v>0</v>
      </c>
      <c r="NQ21" s="113">
        <f t="shared" si="184"/>
        <v>28342</v>
      </c>
      <c r="NT21" s="113">
        <f t="shared" si="185"/>
        <v>0</v>
      </c>
      <c r="NU21" s="24">
        <f t="shared" si="186"/>
        <v>0</v>
      </c>
      <c r="NV21" s="24">
        <f t="shared" si="187"/>
        <v>0</v>
      </c>
      <c r="NW21" s="113">
        <f t="shared" si="188"/>
        <v>0</v>
      </c>
      <c r="NX21" s="25">
        <f t="shared" si="189"/>
        <v>1178181</v>
      </c>
      <c r="NY21" s="24">
        <f t="shared" si="190"/>
        <v>130000</v>
      </c>
      <c r="NZ21" s="113">
        <f t="shared" si="191"/>
        <v>1308181</v>
      </c>
      <c r="OA21" s="25">
        <f t="shared" si="2"/>
        <v>3261849</v>
      </c>
      <c r="OB21" s="24">
        <f t="shared" si="3"/>
        <v>241937</v>
      </c>
      <c r="OC21" s="113">
        <f t="shared" si="192"/>
        <v>3503786</v>
      </c>
      <c r="OD21" s="25">
        <f t="shared" si="4"/>
        <v>3778538</v>
      </c>
      <c r="OE21" s="24">
        <f t="shared" si="5"/>
        <v>292691</v>
      </c>
      <c r="OF21" s="113">
        <f t="shared" si="193"/>
        <v>4071229</v>
      </c>
      <c r="OG21" s="27"/>
    </row>
    <row r="22" spans="1:397" s="24" customFormat="1" ht="16.5" thickBot="1" x14ac:dyDescent="0.3">
      <c r="A22" s="21">
        <v>13</v>
      </c>
      <c r="B22" s="22" t="s">
        <v>221</v>
      </c>
      <c r="C22" s="48" t="s">
        <v>187</v>
      </c>
      <c r="D22" s="24">
        <f>3772+600300</f>
        <v>604072</v>
      </c>
      <c r="F22" s="113">
        <f t="shared" si="6"/>
        <v>604072</v>
      </c>
      <c r="G22" s="27"/>
      <c r="I22" s="113">
        <f t="shared" si="7"/>
        <v>0</v>
      </c>
      <c r="L22" s="113">
        <f t="shared" si="8"/>
        <v>0</v>
      </c>
      <c r="O22" s="113">
        <f t="shared" si="9"/>
        <v>0</v>
      </c>
      <c r="R22" s="113">
        <f t="shared" si="10"/>
        <v>0</v>
      </c>
      <c r="U22" s="113">
        <f t="shared" si="11"/>
        <v>0</v>
      </c>
      <c r="X22" s="113">
        <f t="shared" si="12"/>
        <v>0</v>
      </c>
      <c r="AA22" s="113">
        <f t="shared" si="13"/>
        <v>0</v>
      </c>
      <c r="AB22" s="25">
        <f t="shared" si="14"/>
        <v>0</v>
      </c>
      <c r="AC22" s="24">
        <f t="shared" si="15"/>
        <v>0</v>
      </c>
      <c r="AD22" s="113">
        <f t="shared" si="16"/>
        <v>0</v>
      </c>
      <c r="AG22" s="113">
        <f t="shared" si="17"/>
        <v>0</v>
      </c>
      <c r="AH22" s="25">
        <f t="shared" si="18"/>
        <v>604072</v>
      </c>
      <c r="AI22" s="24">
        <f t="shared" si="19"/>
        <v>0</v>
      </c>
      <c r="AJ22" s="113">
        <f t="shared" si="20"/>
        <v>604072</v>
      </c>
      <c r="AK22" s="24">
        <v>301265</v>
      </c>
      <c r="AL22" s="24">
        <f>20000+13252+3578+6693+1807-6348-1714</f>
        <v>37268</v>
      </c>
      <c r="AM22" s="113">
        <f t="shared" si="21"/>
        <v>338533</v>
      </c>
      <c r="AP22" s="113">
        <f t="shared" si="22"/>
        <v>0</v>
      </c>
      <c r="AS22" s="113">
        <f t="shared" si="23"/>
        <v>0</v>
      </c>
      <c r="AV22" s="113">
        <f t="shared" si="24"/>
        <v>0</v>
      </c>
      <c r="AY22" s="113">
        <f t="shared" si="25"/>
        <v>0</v>
      </c>
      <c r="BB22" s="113">
        <f t="shared" si="26"/>
        <v>0</v>
      </c>
      <c r="BE22" s="113">
        <f t="shared" si="27"/>
        <v>0</v>
      </c>
      <c r="BH22" s="113">
        <f t="shared" si="28"/>
        <v>0</v>
      </c>
      <c r="BK22" s="113">
        <f t="shared" si="29"/>
        <v>0</v>
      </c>
      <c r="BL22" s="25">
        <f t="shared" si="30"/>
        <v>301265</v>
      </c>
      <c r="BM22" s="24">
        <f t="shared" si="31"/>
        <v>37268</v>
      </c>
      <c r="BN22" s="113">
        <f t="shared" si="32"/>
        <v>338533</v>
      </c>
      <c r="BQ22" s="113">
        <f t="shared" si="33"/>
        <v>0</v>
      </c>
      <c r="BT22" s="113">
        <f t="shared" si="34"/>
        <v>0</v>
      </c>
      <c r="BW22" s="113">
        <f t="shared" si="35"/>
        <v>0</v>
      </c>
      <c r="BZ22" s="113">
        <f t="shared" si="36"/>
        <v>0</v>
      </c>
      <c r="CC22" s="113">
        <f t="shared" si="37"/>
        <v>0</v>
      </c>
      <c r="CF22" s="113">
        <f t="shared" si="38"/>
        <v>0</v>
      </c>
      <c r="CI22" s="113">
        <f t="shared" si="39"/>
        <v>0</v>
      </c>
      <c r="CL22" s="113">
        <f t="shared" si="40"/>
        <v>0</v>
      </c>
      <c r="CM22" s="25">
        <f t="shared" si="41"/>
        <v>0</v>
      </c>
      <c r="CN22" s="24">
        <f t="shared" si="42"/>
        <v>0</v>
      </c>
      <c r="CO22" s="113">
        <f t="shared" si="43"/>
        <v>0</v>
      </c>
      <c r="CR22" s="113">
        <f t="shared" si="44"/>
        <v>0</v>
      </c>
      <c r="CU22" s="113">
        <f t="shared" si="45"/>
        <v>0</v>
      </c>
      <c r="CX22" s="113">
        <f t="shared" si="46"/>
        <v>0</v>
      </c>
      <c r="DA22" s="113">
        <f t="shared" si="47"/>
        <v>0</v>
      </c>
      <c r="DD22" s="113">
        <f t="shared" si="48"/>
        <v>0</v>
      </c>
      <c r="DE22" s="25">
        <f t="shared" si="49"/>
        <v>0</v>
      </c>
      <c r="DF22" s="24">
        <f t="shared" si="50"/>
        <v>0</v>
      </c>
      <c r="DG22" s="113">
        <f t="shared" si="51"/>
        <v>0</v>
      </c>
      <c r="DJ22" s="113">
        <f t="shared" si="52"/>
        <v>0</v>
      </c>
      <c r="DM22" s="113">
        <f t="shared" si="53"/>
        <v>0</v>
      </c>
      <c r="DP22" s="113">
        <f t="shared" si="54"/>
        <v>0</v>
      </c>
      <c r="DS22" s="113">
        <f t="shared" si="55"/>
        <v>0</v>
      </c>
      <c r="DV22" s="113">
        <f t="shared" si="56"/>
        <v>0</v>
      </c>
      <c r="DY22" s="113">
        <f t="shared" si="57"/>
        <v>0</v>
      </c>
      <c r="EB22" s="113">
        <f t="shared" si="58"/>
        <v>0</v>
      </c>
      <c r="EC22" s="25">
        <f t="shared" si="59"/>
        <v>0</v>
      </c>
      <c r="ED22" s="24">
        <f t="shared" si="60"/>
        <v>0</v>
      </c>
      <c r="EE22" s="113">
        <f t="shared" si="61"/>
        <v>0</v>
      </c>
      <c r="EH22" s="113">
        <f t="shared" si="62"/>
        <v>0</v>
      </c>
      <c r="EK22" s="113">
        <f t="shared" si="63"/>
        <v>0</v>
      </c>
      <c r="EN22" s="113">
        <f t="shared" si="64"/>
        <v>0</v>
      </c>
      <c r="EO22" s="25">
        <f t="shared" si="65"/>
        <v>0</v>
      </c>
      <c r="EP22" s="24">
        <f t="shared" si="66"/>
        <v>0</v>
      </c>
      <c r="EQ22" s="113">
        <f t="shared" si="67"/>
        <v>0</v>
      </c>
      <c r="ET22" s="113">
        <f t="shared" si="68"/>
        <v>0</v>
      </c>
      <c r="EW22" s="113">
        <f t="shared" si="69"/>
        <v>0</v>
      </c>
      <c r="EZ22" s="113">
        <f t="shared" si="70"/>
        <v>0</v>
      </c>
      <c r="FC22" s="113">
        <f t="shared" si="71"/>
        <v>0</v>
      </c>
      <c r="FF22" s="113">
        <f t="shared" si="72"/>
        <v>0</v>
      </c>
      <c r="FI22" s="113">
        <f t="shared" si="73"/>
        <v>0</v>
      </c>
      <c r="FJ22" s="25">
        <f t="shared" si="74"/>
        <v>0</v>
      </c>
      <c r="FK22" s="24">
        <f t="shared" si="75"/>
        <v>0</v>
      </c>
      <c r="FL22" s="113">
        <f t="shared" si="76"/>
        <v>0</v>
      </c>
      <c r="FO22" s="113">
        <f t="shared" si="77"/>
        <v>0</v>
      </c>
      <c r="FR22" s="113">
        <f t="shared" si="78"/>
        <v>0</v>
      </c>
      <c r="FU22" s="113">
        <f t="shared" si="79"/>
        <v>0</v>
      </c>
      <c r="FX22" s="113">
        <f t="shared" si="80"/>
        <v>0</v>
      </c>
      <c r="GA22" s="113">
        <f t="shared" si="81"/>
        <v>0</v>
      </c>
      <c r="GB22" s="25">
        <f t="shared" si="82"/>
        <v>0</v>
      </c>
      <c r="GC22" s="24">
        <f t="shared" si="83"/>
        <v>0</v>
      </c>
      <c r="GD22" s="113">
        <f t="shared" si="84"/>
        <v>0</v>
      </c>
      <c r="GG22" s="113">
        <f t="shared" si="85"/>
        <v>0</v>
      </c>
      <c r="GH22" s="24">
        <f t="shared" si="86"/>
        <v>0</v>
      </c>
      <c r="GI22" s="24">
        <f t="shared" si="86"/>
        <v>0</v>
      </c>
      <c r="GJ22" s="113">
        <f t="shared" si="87"/>
        <v>0</v>
      </c>
      <c r="GM22" s="113">
        <f t="shared" si="88"/>
        <v>0</v>
      </c>
      <c r="GP22" s="113">
        <f t="shared" si="89"/>
        <v>0</v>
      </c>
      <c r="GQ22" s="25">
        <f t="shared" si="90"/>
        <v>0</v>
      </c>
      <c r="GR22" s="24">
        <f t="shared" si="91"/>
        <v>0</v>
      </c>
      <c r="GS22" s="113">
        <f t="shared" si="92"/>
        <v>0</v>
      </c>
      <c r="GT22" s="25">
        <f t="shared" si="0"/>
        <v>0</v>
      </c>
      <c r="GU22" s="24">
        <f t="shared" si="1"/>
        <v>0</v>
      </c>
      <c r="GV22" s="113">
        <f t="shared" si="93"/>
        <v>0</v>
      </c>
      <c r="GY22" s="113">
        <f t="shared" si="94"/>
        <v>0</v>
      </c>
      <c r="HB22" s="113">
        <f t="shared" si="95"/>
        <v>0</v>
      </c>
      <c r="HE22" s="113">
        <f t="shared" si="96"/>
        <v>0</v>
      </c>
      <c r="HH22" s="113">
        <f t="shared" si="97"/>
        <v>0</v>
      </c>
      <c r="HK22" s="113">
        <f t="shared" si="98"/>
        <v>0</v>
      </c>
      <c r="HN22" s="113">
        <f t="shared" si="99"/>
        <v>0</v>
      </c>
      <c r="HQ22" s="113">
        <f t="shared" si="100"/>
        <v>0</v>
      </c>
      <c r="HT22" s="113">
        <f t="shared" si="101"/>
        <v>0</v>
      </c>
      <c r="HU22" s="25">
        <f t="shared" si="102"/>
        <v>0</v>
      </c>
      <c r="HV22" s="24">
        <f t="shared" si="103"/>
        <v>0</v>
      </c>
      <c r="HW22" s="113">
        <f t="shared" si="104"/>
        <v>0</v>
      </c>
      <c r="HZ22" s="113">
        <f t="shared" si="105"/>
        <v>0</v>
      </c>
      <c r="IA22" s="25">
        <f t="shared" si="106"/>
        <v>0</v>
      </c>
      <c r="IB22" s="24">
        <f t="shared" si="107"/>
        <v>0</v>
      </c>
      <c r="IC22" s="113">
        <f t="shared" si="108"/>
        <v>0</v>
      </c>
      <c r="ID22" s="24">
        <v>168020</v>
      </c>
      <c r="IF22" s="113">
        <f t="shared" si="109"/>
        <v>168020</v>
      </c>
      <c r="IG22" s="24">
        <v>519177</v>
      </c>
      <c r="IH22" s="24">
        <f>-2047-553+1000+12+3+4528+689+1222+186-683-683-682-1365-683-1365-682-1365-682-682-185-185-184-369-185-369-184-369-184-184+682+1366+683+1366+683+683+683+683+1366+683+683+2047+683+184+369+185+369+185+185+185+185+369+185+185+553+185-716-193</f>
        <v>8476</v>
      </c>
      <c r="II22" s="113">
        <f t="shared" si="110"/>
        <v>527653</v>
      </c>
      <c r="IJ22" s="25">
        <f t="shared" si="111"/>
        <v>687197</v>
      </c>
      <c r="IK22" s="24">
        <f t="shared" si="112"/>
        <v>8476</v>
      </c>
      <c r="IL22" s="113">
        <f t="shared" si="113"/>
        <v>695673</v>
      </c>
      <c r="IO22" s="113">
        <f t="shared" si="114"/>
        <v>0</v>
      </c>
      <c r="IR22" s="113">
        <f t="shared" si="115"/>
        <v>0</v>
      </c>
      <c r="IS22" s="25">
        <f t="shared" si="116"/>
        <v>0</v>
      </c>
      <c r="IT22" s="24">
        <f t="shared" si="117"/>
        <v>0</v>
      </c>
      <c r="IU22" s="113">
        <f t="shared" si="118"/>
        <v>0</v>
      </c>
      <c r="IX22" s="113">
        <f t="shared" si="119"/>
        <v>0</v>
      </c>
      <c r="JA22" s="113">
        <f t="shared" si="120"/>
        <v>0</v>
      </c>
      <c r="JB22" s="25">
        <f t="shared" si="121"/>
        <v>0</v>
      </c>
      <c r="JC22" s="24">
        <f t="shared" si="122"/>
        <v>0</v>
      </c>
      <c r="JD22" s="113">
        <f t="shared" si="123"/>
        <v>0</v>
      </c>
      <c r="JE22" s="25"/>
      <c r="JG22" s="113">
        <f t="shared" si="124"/>
        <v>0</v>
      </c>
      <c r="JH22" s="25"/>
      <c r="JJ22" s="113">
        <f t="shared" si="125"/>
        <v>0</v>
      </c>
      <c r="JK22" s="25">
        <f t="shared" si="126"/>
        <v>0</v>
      </c>
      <c r="JL22" s="24">
        <f t="shared" si="127"/>
        <v>0</v>
      </c>
      <c r="JM22" s="113">
        <f t="shared" si="128"/>
        <v>0</v>
      </c>
      <c r="JN22" s="24">
        <v>3722543</v>
      </c>
      <c r="JO22" s="24">
        <f>1696+458-7874-2126+9921+2679-1575-425+3102+838+10033+10033-3507-947-6348-1714-5787-1563+5512+1488-12-3-20000-14630-3950+5630+1520-19945-5385-5217-1408-5394-1456+3408+7691+920+2076-2278-615-321-87-10748-2902</f>
        <v>-59212</v>
      </c>
      <c r="JP22" s="113">
        <f t="shared" si="129"/>
        <v>3663331</v>
      </c>
      <c r="JQ22" s="25">
        <f t="shared" si="130"/>
        <v>4409740</v>
      </c>
      <c r="JR22" s="24">
        <f t="shared" si="131"/>
        <v>-50736</v>
      </c>
      <c r="JS22" s="113">
        <f t="shared" si="132"/>
        <v>4359004</v>
      </c>
      <c r="JV22" s="113">
        <f t="shared" si="133"/>
        <v>0</v>
      </c>
      <c r="JY22" s="113">
        <f t="shared" si="134"/>
        <v>0</v>
      </c>
      <c r="KB22" s="113">
        <f t="shared" si="135"/>
        <v>0</v>
      </c>
      <c r="KC22" s="25">
        <f t="shared" si="136"/>
        <v>0</v>
      </c>
      <c r="KD22" s="24">
        <f t="shared" si="137"/>
        <v>0</v>
      </c>
      <c r="KE22" s="113">
        <f t="shared" si="138"/>
        <v>0</v>
      </c>
      <c r="KH22" s="113">
        <f t="shared" si="139"/>
        <v>0</v>
      </c>
      <c r="KK22" s="113">
        <f t="shared" si="140"/>
        <v>0</v>
      </c>
      <c r="KN22" s="113">
        <f t="shared" si="141"/>
        <v>0</v>
      </c>
      <c r="KQ22" s="113">
        <f t="shared" si="142"/>
        <v>0</v>
      </c>
      <c r="KR22" s="25">
        <f t="shared" si="143"/>
        <v>0</v>
      </c>
      <c r="KS22" s="24">
        <f t="shared" si="144"/>
        <v>0</v>
      </c>
      <c r="KT22" s="113">
        <f t="shared" si="145"/>
        <v>0</v>
      </c>
      <c r="KU22" s="25">
        <f t="shared" si="146"/>
        <v>0</v>
      </c>
      <c r="KV22" s="24">
        <f t="shared" si="147"/>
        <v>0</v>
      </c>
      <c r="KW22" s="113">
        <f t="shared" si="148"/>
        <v>0</v>
      </c>
      <c r="KX22" s="25"/>
      <c r="KZ22" s="113">
        <f t="shared" si="149"/>
        <v>0</v>
      </c>
      <c r="LA22" s="25"/>
      <c r="LC22" s="113">
        <f t="shared" si="150"/>
        <v>0</v>
      </c>
      <c r="LD22" s="25"/>
      <c r="LF22" s="113">
        <f t="shared" si="151"/>
        <v>0</v>
      </c>
      <c r="LG22" s="25"/>
      <c r="LI22" s="113">
        <f t="shared" si="152"/>
        <v>0</v>
      </c>
      <c r="LJ22" s="25"/>
      <c r="LL22" s="113">
        <f t="shared" si="153"/>
        <v>0</v>
      </c>
      <c r="LM22" s="25">
        <f t="shared" si="154"/>
        <v>0</v>
      </c>
      <c r="LN22" s="24">
        <f t="shared" si="155"/>
        <v>0</v>
      </c>
      <c r="LO22" s="113">
        <f t="shared" si="156"/>
        <v>0</v>
      </c>
      <c r="LP22" s="25"/>
      <c r="LR22" s="113">
        <f t="shared" si="157"/>
        <v>0</v>
      </c>
      <c r="LS22" s="25"/>
      <c r="LU22" s="113">
        <f t="shared" si="158"/>
        <v>0</v>
      </c>
      <c r="LV22" s="25"/>
      <c r="LX22" s="113">
        <f t="shared" si="159"/>
        <v>0</v>
      </c>
      <c r="LY22" s="25"/>
      <c r="MA22" s="113">
        <f t="shared" si="160"/>
        <v>0</v>
      </c>
      <c r="MB22" s="25">
        <f t="shared" si="161"/>
        <v>0</v>
      </c>
      <c r="MC22" s="24">
        <f t="shared" si="162"/>
        <v>0</v>
      </c>
      <c r="MD22" s="113">
        <f t="shared" si="163"/>
        <v>0</v>
      </c>
      <c r="ME22" s="25">
        <f t="shared" si="164"/>
        <v>0</v>
      </c>
      <c r="MF22" s="24">
        <f t="shared" si="165"/>
        <v>0</v>
      </c>
      <c r="MG22" s="113">
        <f t="shared" si="166"/>
        <v>0</v>
      </c>
      <c r="MH22" s="25"/>
      <c r="MJ22" s="113">
        <f t="shared" si="167"/>
        <v>0</v>
      </c>
      <c r="MM22" s="113">
        <f t="shared" si="168"/>
        <v>0</v>
      </c>
      <c r="MP22" s="113">
        <f t="shared" si="169"/>
        <v>0</v>
      </c>
      <c r="MS22" s="113">
        <f t="shared" si="170"/>
        <v>0</v>
      </c>
      <c r="MV22" s="113">
        <f t="shared" si="171"/>
        <v>0</v>
      </c>
      <c r="MW22" s="25">
        <f t="shared" si="172"/>
        <v>0</v>
      </c>
      <c r="MX22" s="24">
        <f t="shared" si="173"/>
        <v>0</v>
      </c>
      <c r="MY22" s="113">
        <f t="shared" si="174"/>
        <v>0</v>
      </c>
      <c r="MZ22" s="24">
        <v>12409</v>
      </c>
      <c r="NB22" s="113">
        <f t="shared" si="175"/>
        <v>12409</v>
      </c>
      <c r="NE22" s="113">
        <f t="shared" si="176"/>
        <v>0</v>
      </c>
      <c r="NF22" s="25">
        <f t="shared" si="177"/>
        <v>12409</v>
      </c>
      <c r="NG22" s="24">
        <f t="shared" si="178"/>
        <v>0</v>
      </c>
      <c r="NH22" s="113">
        <f t="shared" si="179"/>
        <v>12409</v>
      </c>
      <c r="NK22" s="113">
        <f t="shared" si="180"/>
        <v>0</v>
      </c>
      <c r="NN22" s="113">
        <f t="shared" si="181"/>
        <v>0</v>
      </c>
      <c r="NO22" s="25">
        <f t="shared" si="182"/>
        <v>0</v>
      </c>
      <c r="NP22" s="24">
        <f t="shared" si="183"/>
        <v>0</v>
      </c>
      <c r="NQ22" s="113">
        <f t="shared" si="184"/>
        <v>0</v>
      </c>
      <c r="NT22" s="113">
        <f t="shared" si="185"/>
        <v>0</v>
      </c>
      <c r="NU22" s="24">
        <f t="shared" si="186"/>
        <v>0</v>
      </c>
      <c r="NV22" s="24">
        <f t="shared" si="187"/>
        <v>0</v>
      </c>
      <c r="NW22" s="113">
        <f t="shared" si="188"/>
        <v>0</v>
      </c>
      <c r="NX22" s="25">
        <f t="shared" si="189"/>
        <v>12409</v>
      </c>
      <c r="NY22" s="24">
        <f t="shared" si="190"/>
        <v>0</v>
      </c>
      <c r="NZ22" s="113">
        <f t="shared" si="191"/>
        <v>12409</v>
      </c>
      <c r="OA22" s="25">
        <f t="shared" si="2"/>
        <v>4422149</v>
      </c>
      <c r="OB22" s="24">
        <f t="shared" si="3"/>
        <v>-50736</v>
      </c>
      <c r="OC22" s="113">
        <f t="shared" si="192"/>
        <v>4371413</v>
      </c>
      <c r="OD22" s="25">
        <f t="shared" si="4"/>
        <v>5327486</v>
      </c>
      <c r="OE22" s="24">
        <f t="shared" si="5"/>
        <v>-13468</v>
      </c>
      <c r="OF22" s="113">
        <f t="shared" si="193"/>
        <v>5314018</v>
      </c>
      <c r="OG22" s="27"/>
    </row>
    <row r="23" spans="1:397" s="50" customFormat="1" x14ac:dyDescent="0.25">
      <c r="A23" s="30">
        <v>14</v>
      </c>
      <c r="B23" s="31" t="s">
        <v>222</v>
      </c>
      <c r="C23" s="49" t="s">
        <v>188</v>
      </c>
      <c r="D23" s="33"/>
      <c r="E23" s="33"/>
      <c r="F23" s="114">
        <f t="shared" si="6"/>
        <v>0</v>
      </c>
      <c r="G23" s="35"/>
      <c r="H23" s="33"/>
      <c r="I23" s="114">
        <f t="shared" si="7"/>
        <v>0</v>
      </c>
      <c r="J23" s="33"/>
      <c r="K23" s="33"/>
      <c r="L23" s="114">
        <f t="shared" si="8"/>
        <v>0</v>
      </c>
      <c r="M23" s="33"/>
      <c r="N23" s="33"/>
      <c r="O23" s="114">
        <f t="shared" si="9"/>
        <v>0</v>
      </c>
      <c r="P23" s="33"/>
      <c r="Q23" s="33"/>
      <c r="R23" s="114">
        <f t="shared" si="10"/>
        <v>0</v>
      </c>
      <c r="S23" s="33"/>
      <c r="T23" s="33"/>
      <c r="U23" s="114">
        <f t="shared" si="11"/>
        <v>0</v>
      </c>
      <c r="V23" s="33"/>
      <c r="W23" s="33"/>
      <c r="X23" s="114">
        <f t="shared" si="12"/>
        <v>0</v>
      </c>
      <c r="Y23" s="33"/>
      <c r="Z23" s="33"/>
      <c r="AA23" s="114">
        <f t="shared" si="13"/>
        <v>0</v>
      </c>
      <c r="AB23" s="34">
        <f t="shared" si="14"/>
        <v>0</v>
      </c>
      <c r="AC23" s="33">
        <f t="shared" si="15"/>
        <v>0</v>
      </c>
      <c r="AD23" s="114">
        <f t="shared" si="16"/>
        <v>0</v>
      </c>
      <c r="AE23" s="33"/>
      <c r="AF23" s="33"/>
      <c r="AG23" s="114">
        <f t="shared" si="17"/>
        <v>0</v>
      </c>
      <c r="AH23" s="34">
        <f t="shared" si="18"/>
        <v>0</v>
      </c>
      <c r="AI23" s="33">
        <f t="shared" si="19"/>
        <v>0</v>
      </c>
      <c r="AJ23" s="114">
        <f t="shared" si="20"/>
        <v>0</v>
      </c>
      <c r="AK23" s="33"/>
      <c r="AL23" s="33"/>
      <c r="AM23" s="114">
        <f t="shared" si="21"/>
        <v>0</v>
      </c>
      <c r="AN23" s="33"/>
      <c r="AO23" s="33"/>
      <c r="AP23" s="114">
        <f t="shared" si="22"/>
        <v>0</v>
      </c>
      <c r="AQ23" s="33"/>
      <c r="AR23" s="33"/>
      <c r="AS23" s="114">
        <f t="shared" si="23"/>
        <v>0</v>
      </c>
      <c r="AT23" s="33"/>
      <c r="AU23" s="33"/>
      <c r="AV23" s="114">
        <f t="shared" si="24"/>
        <v>0</v>
      </c>
      <c r="AW23" s="33"/>
      <c r="AX23" s="33"/>
      <c r="AY23" s="114">
        <f t="shared" si="25"/>
        <v>0</v>
      </c>
      <c r="AZ23" s="33"/>
      <c r="BA23" s="33"/>
      <c r="BB23" s="114">
        <f t="shared" si="26"/>
        <v>0</v>
      </c>
      <c r="BC23" s="33"/>
      <c r="BD23" s="33"/>
      <c r="BE23" s="114">
        <f t="shared" si="27"/>
        <v>0</v>
      </c>
      <c r="BF23" s="33"/>
      <c r="BG23" s="33"/>
      <c r="BH23" s="114">
        <f t="shared" si="28"/>
        <v>0</v>
      </c>
      <c r="BI23" s="33"/>
      <c r="BJ23" s="33"/>
      <c r="BK23" s="114">
        <f t="shared" si="29"/>
        <v>0</v>
      </c>
      <c r="BL23" s="34">
        <f t="shared" si="30"/>
        <v>0</v>
      </c>
      <c r="BM23" s="33">
        <f t="shared" si="31"/>
        <v>0</v>
      </c>
      <c r="BN23" s="114">
        <f t="shared" si="32"/>
        <v>0</v>
      </c>
      <c r="BO23" s="33"/>
      <c r="BP23" s="33"/>
      <c r="BQ23" s="114">
        <f t="shared" si="33"/>
        <v>0</v>
      </c>
      <c r="BR23" s="33"/>
      <c r="BS23" s="33"/>
      <c r="BT23" s="114">
        <f t="shared" si="34"/>
        <v>0</v>
      </c>
      <c r="BU23" s="33"/>
      <c r="BV23" s="33"/>
      <c r="BW23" s="114">
        <f t="shared" si="35"/>
        <v>0</v>
      </c>
      <c r="BX23" s="33"/>
      <c r="BY23" s="33"/>
      <c r="BZ23" s="114">
        <f t="shared" si="36"/>
        <v>0</v>
      </c>
      <c r="CA23" s="33"/>
      <c r="CB23" s="33"/>
      <c r="CC23" s="114">
        <f t="shared" si="37"/>
        <v>0</v>
      </c>
      <c r="CD23" s="33"/>
      <c r="CE23" s="33"/>
      <c r="CF23" s="114">
        <f t="shared" si="38"/>
        <v>0</v>
      </c>
      <c r="CG23" s="33"/>
      <c r="CH23" s="33"/>
      <c r="CI23" s="114">
        <f t="shared" si="39"/>
        <v>0</v>
      </c>
      <c r="CJ23" s="33"/>
      <c r="CK23" s="33"/>
      <c r="CL23" s="114">
        <f t="shared" si="40"/>
        <v>0</v>
      </c>
      <c r="CM23" s="34">
        <f t="shared" si="41"/>
        <v>0</v>
      </c>
      <c r="CN23" s="33">
        <f t="shared" si="42"/>
        <v>0</v>
      </c>
      <c r="CO23" s="114">
        <f t="shared" si="43"/>
        <v>0</v>
      </c>
      <c r="CP23" s="33"/>
      <c r="CQ23" s="33"/>
      <c r="CR23" s="114">
        <f t="shared" si="44"/>
        <v>0</v>
      </c>
      <c r="CS23" s="33"/>
      <c r="CT23" s="33"/>
      <c r="CU23" s="114">
        <f t="shared" si="45"/>
        <v>0</v>
      </c>
      <c r="CV23" s="33"/>
      <c r="CW23" s="33"/>
      <c r="CX23" s="114">
        <f t="shared" si="46"/>
        <v>0</v>
      </c>
      <c r="CY23" s="33"/>
      <c r="CZ23" s="33"/>
      <c r="DA23" s="114">
        <f t="shared" si="47"/>
        <v>0</v>
      </c>
      <c r="DB23" s="33"/>
      <c r="DC23" s="33"/>
      <c r="DD23" s="114">
        <f t="shared" si="48"/>
        <v>0</v>
      </c>
      <c r="DE23" s="34">
        <f t="shared" si="49"/>
        <v>0</v>
      </c>
      <c r="DF23" s="33">
        <f t="shared" si="50"/>
        <v>0</v>
      </c>
      <c r="DG23" s="114">
        <f t="shared" si="51"/>
        <v>0</v>
      </c>
      <c r="DH23" s="33"/>
      <c r="DI23" s="33"/>
      <c r="DJ23" s="114">
        <f t="shared" si="52"/>
        <v>0</v>
      </c>
      <c r="DK23" s="33"/>
      <c r="DL23" s="33"/>
      <c r="DM23" s="114">
        <f t="shared" si="53"/>
        <v>0</v>
      </c>
      <c r="DN23" s="33"/>
      <c r="DO23" s="33"/>
      <c r="DP23" s="114">
        <f t="shared" si="54"/>
        <v>0</v>
      </c>
      <c r="DQ23" s="33"/>
      <c r="DR23" s="33"/>
      <c r="DS23" s="114">
        <f t="shared" si="55"/>
        <v>0</v>
      </c>
      <c r="DT23" s="33"/>
      <c r="DU23" s="33"/>
      <c r="DV23" s="114">
        <f t="shared" si="56"/>
        <v>0</v>
      </c>
      <c r="DW23" s="33"/>
      <c r="DX23" s="33"/>
      <c r="DY23" s="114">
        <f t="shared" si="57"/>
        <v>0</v>
      </c>
      <c r="DZ23" s="33"/>
      <c r="EA23" s="33"/>
      <c r="EB23" s="114">
        <f t="shared" si="58"/>
        <v>0</v>
      </c>
      <c r="EC23" s="34">
        <f t="shared" si="59"/>
        <v>0</v>
      </c>
      <c r="ED23" s="33">
        <f t="shared" si="60"/>
        <v>0</v>
      </c>
      <c r="EE23" s="114">
        <f t="shared" si="61"/>
        <v>0</v>
      </c>
      <c r="EF23" s="33"/>
      <c r="EG23" s="33"/>
      <c r="EH23" s="114">
        <f t="shared" si="62"/>
        <v>0</v>
      </c>
      <c r="EI23" s="33"/>
      <c r="EJ23" s="33"/>
      <c r="EK23" s="114">
        <f t="shared" si="63"/>
        <v>0</v>
      </c>
      <c r="EL23" s="33"/>
      <c r="EM23" s="33"/>
      <c r="EN23" s="114">
        <f t="shared" si="64"/>
        <v>0</v>
      </c>
      <c r="EO23" s="34">
        <f t="shared" si="65"/>
        <v>0</v>
      </c>
      <c r="EP23" s="33">
        <f t="shared" si="66"/>
        <v>0</v>
      </c>
      <c r="EQ23" s="114">
        <f t="shared" si="67"/>
        <v>0</v>
      </c>
      <c r="ER23" s="33"/>
      <c r="ES23" s="33"/>
      <c r="ET23" s="114">
        <f t="shared" si="68"/>
        <v>0</v>
      </c>
      <c r="EU23" s="33"/>
      <c r="EV23" s="33"/>
      <c r="EW23" s="114">
        <f t="shared" si="69"/>
        <v>0</v>
      </c>
      <c r="EX23" s="33"/>
      <c r="EY23" s="33"/>
      <c r="EZ23" s="114">
        <f t="shared" si="70"/>
        <v>0</v>
      </c>
      <c r="FA23" s="33"/>
      <c r="FB23" s="33"/>
      <c r="FC23" s="114">
        <f t="shared" si="71"/>
        <v>0</v>
      </c>
      <c r="FD23" s="33"/>
      <c r="FE23" s="33"/>
      <c r="FF23" s="114">
        <f t="shared" si="72"/>
        <v>0</v>
      </c>
      <c r="FG23" s="33"/>
      <c r="FH23" s="33"/>
      <c r="FI23" s="114">
        <f t="shared" si="73"/>
        <v>0</v>
      </c>
      <c r="FJ23" s="34">
        <f t="shared" si="74"/>
        <v>0</v>
      </c>
      <c r="FK23" s="33">
        <f t="shared" si="75"/>
        <v>0</v>
      </c>
      <c r="FL23" s="114">
        <f t="shared" si="76"/>
        <v>0</v>
      </c>
      <c r="FM23" s="33"/>
      <c r="FN23" s="33"/>
      <c r="FO23" s="114">
        <f t="shared" si="77"/>
        <v>0</v>
      </c>
      <c r="FP23" s="33"/>
      <c r="FQ23" s="33"/>
      <c r="FR23" s="114">
        <f t="shared" si="78"/>
        <v>0</v>
      </c>
      <c r="FS23" s="33"/>
      <c r="FT23" s="33"/>
      <c r="FU23" s="114">
        <f t="shared" si="79"/>
        <v>0</v>
      </c>
      <c r="FV23" s="33"/>
      <c r="FW23" s="33"/>
      <c r="FX23" s="114">
        <f t="shared" si="80"/>
        <v>0</v>
      </c>
      <c r="FY23" s="33"/>
      <c r="FZ23" s="33"/>
      <c r="GA23" s="114">
        <f t="shared" si="81"/>
        <v>0</v>
      </c>
      <c r="GB23" s="34">
        <f t="shared" si="82"/>
        <v>0</v>
      </c>
      <c r="GC23" s="33">
        <f t="shared" si="83"/>
        <v>0</v>
      </c>
      <c r="GD23" s="114">
        <f t="shared" si="84"/>
        <v>0</v>
      </c>
      <c r="GE23" s="33"/>
      <c r="GF23" s="33"/>
      <c r="GG23" s="114">
        <f t="shared" si="85"/>
        <v>0</v>
      </c>
      <c r="GH23" s="33">
        <f t="shared" si="86"/>
        <v>0</v>
      </c>
      <c r="GI23" s="33">
        <f t="shared" si="86"/>
        <v>0</v>
      </c>
      <c r="GJ23" s="114">
        <f t="shared" si="87"/>
        <v>0</v>
      </c>
      <c r="GK23" s="33"/>
      <c r="GL23" s="33"/>
      <c r="GM23" s="114">
        <f t="shared" si="88"/>
        <v>0</v>
      </c>
      <c r="GN23" s="33"/>
      <c r="GO23" s="33"/>
      <c r="GP23" s="114">
        <f t="shared" si="89"/>
        <v>0</v>
      </c>
      <c r="GQ23" s="34">
        <f t="shared" si="90"/>
        <v>0</v>
      </c>
      <c r="GR23" s="33">
        <f t="shared" si="91"/>
        <v>0</v>
      </c>
      <c r="GS23" s="114">
        <f t="shared" si="92"/>
        <v>0</v>
      </c>
      <c r="GT23" s="34">
        <f t="shared" si="0"/>
        <v>0</v>
      </c>
      <c r="GU23" s="33">
        <f t="shared" si="1"/>
        <v>0</v>
      </c>
      <c r="GV23" s="114">
        <f t="shared" si="93"/>
        <v>0</v>
      </c>
      <c r="GW23" s="33"/>
      <c r="GX23" s="33"/>
      <c r="GY23" s="114">
        <f t="shared" si="94"/>
        <v>0</v>
      </c>
      <c r="GZ23" s="33"/>
      <c r="HA23" s="33"/>
      <c r="HB23" s="114">
        <f t="shared" si="95"/>
        <v>0</v>
      </c>
      <c r="HC23" s="33"/>
      <c r="HD23" s="33"/>
      <c r="HE23" s="114">
        <f t="shared" si="96"/>
        <v>0</v>
      </c>
      <c r="HF23" s="33">
        <v>8100</v>
      </c>
      <c r="HG23" s="33">
        <f>178+24</f>
        <v>202</v>
      </c>
      <c r="HH23" s="114">
        <f t="shared" si="97"/>
        <v>8302</v>
      </c>
      <c r="HI23" s="33"/>
      <c r="HJ23" s="33"/>
      <c r="HK23" s="114">
        <f t="shared" si="98"/>
        <v>0</v>
      </c>
      <c r="HL23" s="33"/>
      <c r="HM23" s="33"/>
      <c r="HN23" s="114">
        <f t="shared" si="99"/>
        <v>0</v>
      </c>
      <c r="HO23" s="33"/>
      <c r="HP23" s="33"/>
      <c r="HQ23" s="114">
        <f t="shared" si="100"/>
        <v>0</v>
      </c>
      <c r="HR23" s="33">
        <v>3150</v>
      </c>
      <c r="HS23" s="33"/>
      <c r="HT23" s="114">
        <f t="shared" si="101"/>
        <v>3150</v>
      </c>
      <c r="HU23" s="34">
        <f t="shared" si="102"/>
        <v>11250</v>
      </c>
      <c r="HV23" s="33">
        <f t="shared" si="103"/>
        <v>202</v>
      </c>
      <c r="HW23" s="114">
        <f t="shared" si="104"/>
        <v>11452</v>
      </c>
      <c r="HX23" s="33"/>
      <c r="HY23" s="33"/>
      <c r="HZ23" s="114">
        <f t="shared" si="105"/>
        <v>0</v>
      </c>
      <c r="IA23" s="34">
        <f t="shared" si="106"/>
        <v>0</v>
      </c>
      <c r="IB23" s="33">
        <f t="shared" si="107"/>
        <v>0</v>
      </c>
      <c r="IC23" s="114">
        <f t="shared" si="108"/>
        <v>0</v>
      </c>
      <c r="ID23" s="33"/>
      <c r="IE23" s="33"/>
      <c r="IF23" s="114">
        <f t="shared" si="109"/>
        <v>0</v>
      </c>
      <c r="IG23" s="33"/>
      <c r="IH23" s="33"/>
      <c r="II23" s="114">
        <f t="shared" si="110"/>
        <v>0</v>
      </c>
      <c r="IJ23" s="34">
        <f t="shared" si="111"/>
        <v>0</v>
      </c>
      <c r="IK23" s="33">
        <f t="shared" si="112"/>
        <v>0</v>
      </c>
      <c r="IL23" s="114">
        <f t="shared" si="113"/>
        <v>0</v>
      </c>
      <c r="IM23" s="33"/>
      <c r="IN23" s="33"/>
      <c r="IO23" s="114">
        <f t="shared" si="114"/>
        <v>0</v>
      </c>
      <c r="IP23" s="33"/>
      <c r="IQ23" s="33"/>
      <c r="IR23" s="114">
        <f t="shared" si="115"/>
        <v>0</v>
      </c>
      <c r="IS23" s="34">
        <f t="shared" si="116"/>
        <v>0</v>
      </c>
      <c r="IT23" s="33">
        <f t="shared" si="117"/>
        <v>0</v>
      </c>
      <c r="IU23" s="114">
        <f t="shared" si="118"/>
        <v>0</v>
      </c>
      <c r="IV23" s="33"/>
      <c r="IW23" s="33"/>
      <c r="IX23" s="114">
        <f t="shared" si="119"/>
        <v>0</v>
      </c>
      <c r="IY23" s="33"/>
      <c r="IZ23" s="33"/>
      <c r="JA23" s="114">
        <f t="shared" si="120"/>
        <v>0</v>
      </c>
      <c r="JB23" s="34">
        <f t="shared" si="121"/>
        <v>0</v>
      </c>
      <c r="JC23" s="33">
        <f t="shared" si="122"/>
        <v>0</v>
      </c>
      <c r="JD23" s="114">
        <f t="shared" si="123"/>
        <v>0</v>
      </c>
      <c r="JE23" s="34"/>
      <c r="JF23" s="33"/>
      <c r="JG23" s="114">
        <f t="shared" si="124"/>
        <v>0</v>
      </c>
      <c r="JH23" s="34"/>
      <c r="JI23" s="33"/>
      <c r="JJ23" s="114">
        <f t="shared" si="125"/>
        <v>0</v>
      </c>
      <c r="JK23" s="34">
        <f t="shared" si="126"/>
        <v>0</v>
      </c>
      <c r="JL23" s="33">
        <f t="shared" si="127"/>
        <v>0</v>
      </c>
      <c r="JM23" s="114">
        <f t="shared" si="128"/>
        <v>0</v>
      </c>
      <c r="JN23" s="33"/>
      <c r="JO23" s="33"/>
      <c r="JP23" s="114">
        <f t="shared" si="129"/>
        <v>0</v>
      </c>
      <c r="JQ23" s="34">
        <f t="shared" si="130"/>
        <v>11250</v>
      </c>
      <c r="JR23" s="33">
        <f t="shared" si="131"/>
        <v>202</v>
      </c>
      <c r="JS23" s="114">
        <f t="shared" si="132"/>
        <v>11452</v>
      </c>
      <c r="JT23" s="33"/>
      <c r="JU23" s="33"/>
      <c r="JV23" s="114">
        <f t="shared" si="133"/>
        <v>0</v>
      </c>
      <c r="JW23" s="33"/>
      <c r="JX23" s="33"/>
      <c r="JY23" s="114">
        <f t="shared" si="134"/>
        <v>0</v>
      </c>
      <c r="JZ23" s="33"/>
      <c r="KA23" s="33"/>
      <c r="KB23" s="114">
        <f t="shared" si="135"/>
        <v>0</v>
      </c>
      <c r="KC23" s="34">
        <f t="shared" si="136"/>
        <v>0</v>
      </c>
      <c r="KD23" s="33">
        <f t="shared" si="137"/>
        <v>0</v>
      </c>
      <c r="KE23" s="114">
        <f t="shared" si="138"/>
        <v>0</v>
      </c>
      <c r="KF23" s="33"/>
      <c r="KG23" s="33"/>
      <c r="KH23" s="114">
        <f t="shared" si="139"/>
        <v>0</v>
      </c>
      <c r="KI23" s="33"/>
      <c r="KJ23" s="33"/>
      <c r="KK23" s="114">
        <f t="shared" si="140"/>
        <v>0</v>
      </c>
      <c r="KL23" s="33"/>
      <c r="KM23" s="33"/>
      <c r="KN23" s="114">
        <f t="shared" si="141"/>
        <v>0</v>
      </c>
      <c r="KO23" s="33"/>
      <c r="KP23" s="33"/>
      <c r="KQ23" s="114">
        <f t="shared" si="142"/>
        <v>0</v>
      </c>
      <c r="KR23" s="34">
        <f t="shared" si="143"/>
        <v>0</v>
      </c>
      <c r="KS23" s="33">
        <f t="shared" si="144"/>
        <v>0</v>
      </c>
      <c r="KT23" s="114">
        <f t="shared" si="145"/>
        <v>0</v>
      </c>
      <c r="KU23" s="34">
        <f t="shared" si="146"/>
        <v>0</v>
      </c>
      <c r="KV23" s="33">
        <f t="shared" si="147"/>
        <v>0</v>
      </c>
      <c r="KW23" s="114">
        <f t="shared" si="148"/>
        <v>0</v>
      </c>
      <c r="KX23" s="34"/>
      <c r="KY23" s="33"/>
      <c r="KZ23" s="114">
        <f t="shared" si="149"/>
        <v>0</v>
      </c>
      <c r="LA23" s="34"/>
      <c r="LB23" s="33"/>
      <c r="LC23" s="114">
        <f t="shared" si="150"/>
        <v>0</v>
      </c>
      <c r="LD23" s="34"/>
      <c r="LE23" s="33"/>
      <c r="LF23" s="114">
        <f t="shared" si="151"/>
        <v>0</v>
      </c>
      <c r="LG23" s="34"/>
      <c r="LH23" s="33"/>
      <c r="LI23" s="114">
        <f t="shared" si="152"/>
        <v>0</v>
      </c>
      <c r="LJ23" s="34"/>
      <c r="LK23" s="33"/>
      <c r="LL23" s="114">
        <f t="shared" si="153"/>
        <v>0</v>
      </c>
      <c r="LM23" s="34">
        <f t="shared" si="154"/>
        <v>0</v>
      </c>
      <c r="LN23" s="33">
        <f t="shared" si="155"/>
        <v>0</v>
      </c>
      <c r="LO23" s="114">
        <f t="shared" si="156"/>
        <v>0</v>
      </c>
      <c r="LP23" s="34"/>
      <c r="LQ23" s="33"/>
      <c r="LR23" s="114">
        <f t="shared" si="157"/>
        <v>0</v>
      </c>
      <c r="LS23" s="34"/>
      <c r="LT23" s="33"/>
      <c r="LU23" s="114">
        <f t="shared" si="158"/>
        <v>0</v>
      </c>
      <c r="LV23" s="34"/>
      <c r="LW23" s="33"/>
      <c r="LX23" s="114">
        <f t="shared" si="159"/>
        <v>0</v>
      </c>
      <c r="LY23" s="34"/>
      <c r="LZ23" s="33"/>
      <c r="MA23" s="114">
        <f t="shared" si="160"/>
        <v>0</v>
      </c>
      <c r="MB23" s="34">
        <f t="shared" si="161"/>
        <v>0</v>
      </c>
      <c r="MC23" s="33">
        <f t="shared" si="162"/>
        <v>0</v>
      </c>
      <c r="MD23" s="114">
        <f t="shared" si="163"/>
        <v>0</v>
      </c>
      <c r="ME23" s="34">
        <f t="shared" si="164"/>
        <v>0</v>
      </c>
      <c r="MF23" s="33">
        <f t="shared" si="165"/>
        <v>0</v>
      </c>
      <c r="MG23" s="114">
        <f t="shared" si="166"/>
        <v>0</v>
      </c>
      <c r="MH23" s="34"/>
      <c r="MI23" s="33"/>
      <c r="MJ23" s="114">
        <f t="shared" si="167"/>
        <v>0</v>
      </c>
      <c r="MK23" s="33"/>
      <c r="ML23" s="33"/>
      <c r="MM23" s="114">
        <f t="shared" si="168"/>
        <v>0</v>
      </c>
      <c r="MN23" s="33"/>
      <c r="MO23" s="33"/>
      <c r="MP23" s="114">
        <f t="shared" si="169"/>
        <v>0</v>
      </c>
      <c r="MQ23" s="33"/>
      <c r="MR23" s="33"/>
      <c r="MS23" s="114">
        <f t="shared" si="170"/>
        <v>0</v>
      </c>
      <c r="MT23" s="33"/>
      <c r="MU23" s="33"/>
      <c r="MV23" s="114">
        <f t="shared" si="171"/>
        <v>0</v>
      </c>
      <c r="MW23" s="34">
        <f t="shared" si="172"/>
        <v>0</v>
      </c>
      <c r="MX23" s="33">
        <f t="shared" si="173"/>
        <v>0</v>
      </c>
      <c r="MY23" s="114">
        <f t="shared" si="174"/>
        <v>0</v>
      </c>
      <c r="MZ23" s="33"/>
      <c r="NA23" s="33"/>
      <c r="NB23" s="114">
        <f t="shared" si="175"/>
        <v>0</v>
      </c>
      <c r="NC23" s="33"/>
      <c r="ND23" s="33"/>
      <c r="NE23" s="114">
        <f t="shared" si="176"/>
        <v>0</v>
      </c>
      <c r="NF23" s="34">
        <f t="shared" si="177"/>
        <v>0</v>
      </c>
      <c r="NG23" s="33">
        <f t="shared" si="178"/>
        <v>0</v>
      </c>
      <c r="NH23" s="114">
        <f t="shared" si="179"/>
        <v>0</v>
      </c>
      <c r="NI23" s="33"/>
      <c r="NJ23" s="33"/>
      <c r="NK23" s="114">
        <f t="shared" si="180"/>
        <v>0</v>
      </c>
      <c r="NL23" s="33"/>
      <c r="NM23" s="33"/>
      <c r="NN23" s="114">
        <f t="shared" si="181"/>
        <v>0</v>
      </c>
      <c r="NO23" s="34">
        <f t="shared" si="182"/>
        <v>0</v>
      </c>
      <c r="NP23" s="33">
        <f t="shared" si="183"/>
        <v>0</v>
      </c>
      <c r="NQ23" s="114">
        <f t="shared" si="184"/>
        <v>0</v>
      </c>
      <c r="NR23" s="33"/>
      <c r="NS23" s="33"/>
      <c r="NT23" s="114">
        <f t="shared" si="185"/>
        <v>0</v>
      </c>
      <c r="NU23" s="33">
        <f t="shared" si="186"/>
        <v>0</v>
      </c>
      <c r="NV23" s="33">
        <f t="shared" si="187"/>
        <v>0</v>
      </c>
      <c r="NW23" s="114">
        <f t="shared" si="188"/>
        <v>0</v>
      </c>
      <c r="NX23" s="34">
        <f t="shared" si="189"/>
        <v>0</v>
      </c>
      <c r="NY23" s="33">
        <f t="shared" si="190"/>
        <v>0</v>
      </c>
      <c r="NZ23" s="114">
        <f t="shared" si="191"/>
        <v>0</v>
      </c>
      <c r="OA23" s="34">
        <f t="shared" si="2"/>
        <v>11250</v>
      </c>
      <c r="OB23" s="33">
        <f t="shared" si="3"/>
        <v>202</v>
      </c>
      <c r="OC23" s="114">
        <f t="shared" si="192"/>
        <v>11452</v>
      </c>
      <c r="OD23" s="34">
        <f t="shared" si="4"/>
        <v>11250</v>
      </c>
      <c r="OE23" s="33">
        <f t="shared" si="5"/>
        <v>202</v>
      </c>
      <c r="OF23" s="114">
        <f t="shared" si="193"/>
        <v>11452</v>
      </c>
    </row>
    <row r="24" spans="1:397" s="51" customFormat="1" x14ac:dyDescent="0.25">
      <c r="A24" s="36">
        <v>15</v>
      </c>
      <c r="B24" s="37" t="s">
        <v>223</v>
      </c>
      <c r="C24" s="38" t="s">
        <v>147</v>
      </c>
      <c r="D24" s="39"/>
      <c r="E24" s="39"/>
      <c r="F24" s="115">
        <f t="shared" si="6"/>
        <v>0</v>
      </c>
      <c r="G24" s="41"/>
      <c r="H24" s="39"/>
      <c r="I24" s="115">
        <f t="shared" si="7"/>
        <v>0</v>
      </c>
      <c r="J24" s="39"/>
      <c r="K24" s="39"/>
      <c r="L24" s="115">
        <f t="shared" si="8"/>
        <v>0</v>
      </c>
      <c r="M24" s="39"/>
      <c r="N24" s="39"/>
      <c r="O24" s="115">
        <f t="shared" si="9"/>
        <v>0</v>
      </c>
      <c r="P24" s="39"/>
      <c r="Q24" s="39"/>
      <c r="R24" s="115">
        <f t="shared" si="10"/>
        <v>0</v>
      </c>
      <c r="S24" s="39"/>
      <c r="T24" s="39"/>
      <c r="U24" s="115">
        <f t="shared" si="11"/>
        <v>0</v>
      </c>
      <c r="V24" s="39"/>
      <c r="W24" s="39"/>
      <c r="X24" s="115">
        <f t="shared" si="12"/>
        <v>0</v>
      </c>
      <c r="Y24" s="39"/>
      <c r="Z24" s="39"/>
      <c r="AA24" s="115">
        <f t="shared" si="13"/>
        <v>0</v>
      </c>
      <c r="AB24" s="40">
        <f t="shared" si="14"/>
        <v>0</v>
      </c>
      <c r="AC24" s="39">
        <f t="shared" si="15"/>
        <v>0</v>
      </c>
      <c r="AD24" s="115">
        <f t="shared" si="16"/>
        <v>0</v>
      </c>
      <c r="AE24" s="39"/>
      <c r="AF24" s="39"/>
      <c r="AG24" s="115">
        <f t="shared" si="17"/>
        <v>0</v>
      </c>
      <c r="AH24" s="40">
        <f t="shared" si="18"/>
        <v>0</v>
      </c>
      <c r="AI24" s="39">
        <f t="shared" si="19"/>
        <v>0</v>
      </c>
      <c r="AJ24" s="115">
        <f t="shared" si="20"/>
        <v>0</v>
      </c>
      <c r="AK24" s="39"/>
      <c r="AL24" s="39"/>
      <c r="AM24" s="115">
        <f t="shared" si="21"/>
        <v>0</v>
      </c>
      <c r="AN24" s="39"/>
      <c r="AO24" s="39"/>
      <c r="AP24" s="115">
        <f t="shared" si="22"/>
        <v>0</v>
      </c>
      <c r="AQ24" s="39"/>
      <c r="AR24" s="39"/>
      <c r="AS24" s="115">
        <f t="shared" si="23"/>
        <v>0</v>
      </c>
      <c r="AT24" s="39"/>
      <c r="AU24" s="39"/>
      <c r="AV24" s="115">
        <f t="shared" si="24"/>
        <v>0</v>
      </c>
      <c r="AW24" s="39"/>
      <c r="AX24" s="39"/>
      <c r="AY24" s="115">
        <f t="shared" si="25"/>
        <v>0</v>
      </c>
      <c r="AZ24" s="39"/>
      <c r="BA24" s="39"/>
      <c r="BB24" s="115">
        <f t="shared" si="26"/>
        <v>0</v>
      </c>
      <c r="BC24" s="39"/>
      <c r="BD24" s="39"/>
      <c r="BE24" s="115">
        <f t="shared" si="27"/>
        <v>0</v>
      </c>
      <c r="BF24" s="39"/>
      <c r="BG24" s="39"/>
      <c r="BH24" s="115">
        <f t="shared" si="28"/>
        <v>0</v>
      </c>
      <c r="BI24" s="39"/>
      <c r="BJ24" s="39"/>
      <c r="BK24" s="115">
        <f t="shared" si="29"/>
        <v>0</v>
      </c>
      <c r="BL24" s="40">
        <f t="shared" si="30"/>
        <v>0</v>
      </c>
      <c r="BM24" s="39">
        <f t="shared" si="31"/>
        <v>0</v>
      </c>
      <c r="BN24" s="115">
        <f t="shared" si="32"/>
        <v>0</v>
      </c>
      <c r="BO24" s="39"/>
      <c r="BP24" s="39"/>
      <c r="BQ24" s="115">
        <f t="shared" si="33"/>
        <v>0</v>
      </c>
      <c r="BR24" s="39"/>
      <c r="BS24" s="39"/>
      <c r="BT24" s="115">
        <f t="shared" si="34"/>
        <v>0</v>
      </c>
      <c r="BU24" s="39"/>
      <c r="BV24" s="39"/>
      <c r="BW24" s="115">
        <f t="shared" si="35"/>
        <v>0</v>
      </c>
      <c r="BX24" s="39"/>
      <c r="BY24" s="39"/>
      <c r="BZ24" s="115">
        <f t="shared" si="36"/>
        <v>0</v>
      </c>
      <c r="CA24" s="39"/>
      <c r="CB24" s="39"/>
      <c r="CC24" s="115">
        <f t="shared" si="37"/>
        <v>0</v>
      </c>
      <c r="CD24" s="39"/>
      <c r="CE24" s="39"/>
      <c r="CF24" s="115">
        <f t="shared" si="38"/>
        <v>0</v>
      </c>
      <c r="CG24" s="39"/>
      <c r="CH24" s="39"/>
      <c r="CI24" s="115">
        <f t="shared" si="39"/>
        <v>0</v>
      </c>
      <c r="CJ24" s="39"/>
      <c r="CK24" s="39"/>
      <c r="CL24" s="115">
        <f t="shared" si="40"/>
        <v>0</v>
      </c>
      <c r="CM24" s="40">
        <f t="shared" si="41"/>
        <v>0</v>
      </c>
      <c r="CN24" s="39">
        <f t="shared" si="42"/>
        <v>0</v>
      </c>
      <c r="CO24" s="115">
        <f t="shared" si="43"/>
        <v>0</v>
      </c>
      <c r="CP24" s="39"/>
      <c r="CQ24" s="39"/>
      <c r="CR24" s="115">
        <f t="shared" si="44"/>
        <v>0</v>
      </c>
      <c r="CS24" s="39"/>
      <c r="CT24" s="39"/>
      <c r="CU24" s="115">
        <f t="shared" si="45"/>
        <v>0</v>
      </c>
      <c r="CV24" s="39"/>
      <c r="CW24" s="39"/>
      <c r="CX24" s="115">
        <f t="shared" si="46"/>
        <v>0</v>
      </c>
      <c r="CY24" s="39"/>
      <c r="CZ24" s="39"/>
      <c r="DA24" s="115">
        <f t="shared" si="47"/>
        <v>0</v>
      </c>
      <c r="DB24" s="39"/>
      <c r="DC24" s="39"/>
      <c r="DD24" s="115">
        <f t="shared" si="48"/>
        <v>0</v>
      </c>
      <c r="DE24" s="40">
        <f t="shared" si="49"/>
        <v>0</v>
      </c>
      <c r="DF24" s="39">
        <f t="shared" si="50"/>
        <v>0</v>
      </c>
      <c r="DG24" s="115">
        <f t="shared" si="51"/>
        <v>0</v>
      </c>
      <c r="DH24" s="39"/>
      <c r="DI24" s="39"/>
      <c r="DJ24" s="115">
        <f t="shared" si="52"/>
        <v>0</v>
      </c>
      <c r="DK24" s="39"/>
      <c r="DL24" s="39"/>
      <c r="DM24" s="115">
        <f t="shared" si="53"/>
        <v>0</v>
      </c>
      <c r="DN24" s="39"/>
      <c r="DO24" s="39"/>
      <c r="DP24" s="115">
        <f t="shared" si="54"/>
        <v>0</v>
      </c>
      <c r="DQ24" s="39"/>
      <c r="DR24" s="39"/>
      <c r="DS24" s="115">
        <f t="shared" si="55"/>
        <v>0</v>
      </c>
      <c r="DT24" s="39"/>
      <c r="DU24" s="39"/>
      <c r="DV24" s="115">
        <f t="shared" si="56"/>
        <v>0</v>
      </c>
      <c r="DW24" s="39"/>
      <c r="DX24" s="39"/>
      <c r="DY24" s="115">
        <f t="shared" si="57"/>
        <v>0</v>
      </c>
      <c r="DZ24" s="39"/>
      <c r="EA24" s="39"/>
      <c r="EB24" s="115">
        <f t="shared" si="58"/>
        <v>0</v>
      </c>
      <c r="EC24" s="40">
        <f t="shared" si="59"/>
        <v>0</v>
      </c>
      <c r="ED24" s="39">
        <f t="shared" si="60"/>
        <v>0</v>
      </c>
      <c r="EE24" s="115">
        <f t="shared" si="61"/>
        <v>0</v>
      </c>
      <c r="EF24" s="39"/>
      <c r="EG24" s="39"/>
      <c r="EH24" s="115">
        <f t="shared" si="62"/>
        <v>0</v>
      </c>
      <c r="EI24" s="39"/>
      <c r="EJ24" s="39"/>
      <c r="EK24" s="115">
        <f t="shared" si="63"/>
        <v>0</v>
      </c>
      <c r="EL24" s="39"/>
      <c r="EM24" s="39"/>
      <c r="EN24" s="115">
        <f t="shared" si="64"/>
        <v>0</v>
      </c>
      <c r="EO24" s="40">
        <f t="shared" si="65"/>
        <v>0</v>
      </c>
      <c r="EP24" s="39">
        <f t="shared" si="66"/>
        <v>0</v>
      </c>
      <c r="EQ24" s="115">
        <f t="shared" si="67"/>
        <v>0</v>
      </c>
      <c r="ER24" s="39"/>
      <c r="ES24" s="39"/>
      <c r="ET24" s="115">
        <f t="shared" si="68"/>
        <v>0</v>
      </c>
      <c r="EU24" s="39"/>
      <c r="EV24" s="39"/>
      <c r="EW24" s="115">
        <f t="shared" si="69"/>
        <v>0</v>
      </c>
      <c r="EX24" s="39"/>
      <c r="EY24" s="39"/>
      <c r="EZ24" s="115">
        <f t="shared" si="70"/>
        <v>0</v>
      </c>
      <c r="FA24" s="39"/>
      <c r="FB24" s="39"/>
      <c r="FC24" s="115">
        <f t="shared" si="71"/>
        <v>0</v>
      </c>
      <c r="FD24" s="39"/>
      <c r="FE24" s="39"/>
      <c r="FF24" s="115">
        <f t="shared" si="72"/>
        <v>0</v>
      </c>
      <c r="FG24" s="39"/>
      <c r="FH24" s="39"/>
      <c r="FI24" s="115">
        <f t="shared" si="73"/>
        <v>0</v>
      </c>
      <c r="FJ24" s="40">
        <f t="shared" si="74"/>
        <v>0</v>
      </c>
      <c r="FK24" s="39">
        <f t="shared" si="75"/>
        <v>0</v>
      </c>
      <c r="FL24" s="115">
        <f t="shared" si="76"/>
        <v>0</v>
      </c>
      <c r="FM24" s="39"/>
      <c r="FN24" s="39"/>
      <c r="FO24" s="115">
        <f t="shared" si="77"/>
        <v>0</v>
      </c>
      <c r="FP24" s="39"/>
      <c r="FQ24" s="39"/>
      <c r="FR24" s="115">
        <f t="shared" si="78"/>
        <v>0</v>
      </c>
      <c r="FS24" s="39"/>
      <c r="FT24" s="39"/>
      <c r="FU24" s="115">
        <f t="shared" si="79"/>
        <v>0</v>
      </c>
      <c r="FV24" s="39"/>
      <c r="FW24" s="39"/>
      <c r="FX24" s="115">
        <f t="shared" si="80"/>
        <v>0</v>
      </c>
      <c r="FY24" s="39"/>
      <c r="FZ24" s="39"/>
      <c r="GA24" s="115">
        <f t="shared" si="81"/>
        <v>0</v>
      </c>
      <c r="GB24" s="40">
        <f t="shared" si="82"/>
        <v>0</v>
      </c>
      <c r="GC24" s="39">
        <f t="shared" si="83"/>
        <v>0</v>
      </c>
      <c r="GD24" s="115">
        <f t="shared" si="84"/>
        <v>0</v>
      </c>
      <c r="GE24" s="39"/>
      <c r="GF24" s="39"/>
      <c r="GG24" s="115">
        <f t="shared" si="85"/>
        <v>0</v>
      </c>
      <c r="GH24" s="39">
        <f t="shared" si="86"/>
        <v>0</v>
      </c>
      <c r="GI24" s="39">
        <f t="shared" si="86"/>
        <v>0</v>
      </c>
      <c r="GJ24" s="115">
        <f t="shared" si="87"/>
        <v>0</v>
      </c>
      <c r="GK24" s="39"/>
      <c r="GL24" s="39"/>
      <c r="GM24" s="115">
        <f t="shared" si="88"/>
        <v>0</v>
      </c>
      <c r="GN24" s="39"/>
      <c r="GO24" s="39"/>
      <c r="GP24" s="115">
        <f t="shared" si="89"/>
        <v>0</v>
      </c>
      <c r="GQ24" s="40">
        <f t="shared" si="90"/>
        <v>0</v>
      </c>
      <c r="GR24" s="39">
        <f t="shared" si="91"/>
        <v>0</v>
      </c>
      <c r="GS24" s="115">
        <f t="shared" si="92"/>
        <v>0</v>
      </c>
      <c r="GT24" s="40">
        <f t="shared" si="0"/>
        <v>0</v>
      </c>
      <c r="GU24" s="39">
        <f t="shared" si="1"/>
        <v>0</v>
      </c>
      <c r="GV24" s="115">
        <f t="shared" si="93"/>
        <v>0</v>
      </c>
      <c r="GW24" s="39"/>
      <c r="GX24" s="39"/>
      <c r="GY24" s="115">
        <f t="shared" si="94"/>
        <v>0</v>
      </c>
      <c r="GZ24" s="39"/>
      <c r="HA24" s="39"/>
      <c r="HB24" s="115">
        <f t="shared" si="95"/>
        <v>0</v>
      </c>
      <c r="HC24" s="39"/>
      <c r="HD24" s="39"/>
      <c r="HE24" s="115">
        <f t="shared" si="96"/>
        <v>0</v>
      </c>
      <c r="HF24" s="39"/>
      <c r="HG24" s="39"/>
      <c r="HH24" s="115">
        <f t="shared" si="97"/>
        <v>0</v>
      </c>
      <c r="HI24" s="39"/>
      <c r="HJ24" s="39"/>
      <c r="HK24" s="115">
        <f t="shared" si="98"/>
        <v>0</v>
      </c>
      <c r="HL24" s="39"/>
      <c r="HM24" s="39"/>
      <c r="HN24" s="115">
        <f t="shared" si="99"/>
        <v>0</v>
      </c>
      <c r="HO24" s="39"/>
      <c r="HP24" s="39"/>
      <c r="HQ24" s="115">
        <f t="shared" si="100"/>
        <v>0</v>
      </c>
      <c r="HR24" s="39"/>
      <c r="HS24" s="39"/>
      <c r="HT24" s="115">
        <f t="shared" si="101"/>
        <v>0</v>
      </c>
      <c r="HU24" s="40">
        <f t="shared" si="102"/>
        <v>0</v>
      </c>
      <c r="HV24" s="39">
        <f t="shared" si="103"/>
        <v>0</v>
      </c>
      <c r="HW24" s="115">
        <f t="shared" si="104"/>
        <v>0</v>
      </c>
      <c r="HX24" s="39"/>
      <c r="HY24" s="39"/>
      <c r="HZ24" s="115">
        <f t="shared" si="105"/>
        <v>0</v>
      </c>
      <c r="IA24" s="40">
        <f t="shared" si="106"/>
        <v>0</v>
      </c>
      <c r="IB24" s="39">
        <f t="shared" si="107"/>
        <v>0</v>
      </c>
      <c r="IC24" s="115">
        <f t="shared" si="108"/>
        <v>0</v>
      </c>
      <c r="ID24" s="39"/>
      <c r="IE24" s="39"/>
      <c r="IF24" s="115">
        <f t="shared" si="109"/>
        <v>0</v>
      </c>
      <c r="IG24" s="39"/>
      <c r="IH24" s="39"/>
      <c r="II24" s="115">
        <f t="shared" si="110"/>
        <v>0</v>
      </c>
      <c r="IJ24" s="40">
        <f t="shared" si="111"/>
        <v>0</v>
      </c>
      <c r="IK24" s="39">
        <f t="shared" si="112"/>
        <v>0</v>
      </c>
      <c r="IL24" s="115">
        <f t="shared" si="113"/>
        <v>0</v>
      </c>
      <c r="IM24" s="39"/>
      <c r="IN24" s="39"/>
      <c r="IO24" s="115">
        <f t="shared" si="114"/>
        <v>0</v>
      </c>
      <c r="IP24" s="39"/>
      <c r="IQ24" s="39"/>
      <c r="IR24" s="115">
        <f t="shared" si="115"/>
        <v>0</v>
      </c>
      <c r="IS24" s="40">
        <f t="shared" si="116"/>
        <v>0</v>
      </c>
      <c r="IT24" s="39">
        <f t="shared" si="117"/>
        <v>0</v>
      </c>
      <c r="IU24" s="115">
        <f t="shared" si="118"/>
        <v>0</v>
      </c>
      <c r="IV24" s="39">
        <v>96834</v>
      </c>
      <c r="IW24" s="39">
        <f>-624-829-783+29324+433+1744+1800+550+900+1443+963+1433+1800+622+1257+1800+1590+1617+479+398+500</f>
        <v>46417</v>
      </c>
      <c r="IX24" s="115">
        <f t="shared" si="119"/>
        <v>143251</v>
      </c>
      <c r="IY24" s="39">
        <v>8000</v>
      </c>
      <c r="IZ24" s="39"/>
      <c r="JA24" s="115">
        <f t="shared" si="120"/>
        <v>8000</v>
      </c>
      <c r="JB24" s="40">
        <f t="shared" si="121"/>
        <v>104834</v>
      </c>
      <c r="JC24" s="39">
        <f t="shared" si="122"/>
        <v>46417</v>
      </c>
      <c r="JD24" s="115">
        <f t="shared" si="123"/>
        <v>151251</v>
      </c>
      <c r="JE24" s="40"/>
      <c r="JF24" s="39"/>
      <c r="JG24" s="115">
        <f t="shared" si="124"/>
        <v>0</v>
      </c>
      <c r="JH24" s="40"/>
      <c r="JI24" s="39"/>
      <c r="JJ24" s="115">
        <f t="shared" si="125"/>
        <v>0</v>
      </c>
      <c r="JK24" s="40">
        <f t="shared" si="126"/>
        <v>0</v>
      </c>
      <c r="JL24" s="39">
        <f t="shared" si="127"/>
        <v>0</v>
      </c>
      <c r="JM24" s="115">
        <f t="shared" si="128"/>
        <v>0</v>
      </c>
      <c r="JN24" s="39"/>
      <c r="JO24" s="39"/>
      <c r="JP24" s="115">
        <f t="shared" si="129"/>
        <v>0</v>
      </c>
      <c r="JQ24" s="40">
        <f t="shared" si="130"/>
        <v>104834</v>
      </c>
      <c r="JR24" s="39">
        <f t="shared" si="131"/>
        <v>46417</v>
      </c>
      <c r="JS24" s="115">
        <f t="shared" si="132"/>
        <v>151251</v>
      </c>
      <c r="JT24" s="39"/>
      <c r="JU24" s="39"/>
      <c r="JV24" s="115">
        <f t="shared" si="133"/>
        <v>0</v>
      </c>
      <c r="JW24" s="39"/>
      <c r="JX24" s="39"/>
      <c r="JY24" s="115">
        <f t="shared" si="134"/>
        <v>0</v>
      </c>
      <c r="JZ24" s="39"/>
      <c r="KA24" s="39"/>
      <c r="KB24" s="115">
        <f t="shared" si="135"/>
        <v>0</v>
      </c>
      <c r="KC24" s="40">
        <f t="shared" si="136"/>
        <v>0</v>
      </c>
      <c r="KD24" s="39">
        <f t="shared" si="137"/>
        <v>0</v>
      </c>
      <c r="KE24" s="115">
        <f t="shared" si="138"/>
        <v>0</v>
      </c>
      <c r="KF24" s="39"/>
      <c r="KG24" s="39"/>
      <c r="KH24" s="115">
        <f t="shared" si="139"/>
        <v>0</v>
      </c>
      <c r="KI24" s="39"/>
      <c r="KJ24" s="39"/>
      <c r="KK24" s="115">
        <f t="shared" si="140"/>
        <v>0</v>
      </c>
      <c r="KL24" s="39"/>
      <c r="KM24" s="39"/>
      <c r="KN24" s="115">
        <f t="shared" si="141"/>
        <v>0</v>
      </c>
      <c r="KO24" s="39"/>
      <c r="KP24" s="39"/>
      <c r="KQ24" s="115">
        <f t="shared" si="142"/>
        <v>0</v>
      </c>
      <c r="KR24" s="40">
        <f t="shared" si="143"/>
        <v>0</v>
      </c>
      <c r="KS24" s="39">
        <f t="shared" si="144"/>
        <v>0</v>
      </c>
      <c r="KT24" s="115">
        <f t="shared" si="145"/>
        <v>0</v>
      </c>
      <c r="KU24" s="40">
        <f t="shared" si="146"/>
        <v>0</v>
      </c>
      <c r="KV24" s="39">
        <f t="shared" si="147"/>
        <v>0</v>
      </c>
      <c r="KW24" s="115">
        <f t="shared" si="148"/>
        <v>0</v>
      </c>
      <c r="KX24" s="40"/>
      <c r="KY24" s="39"/>
      <c r="KZ24" s="115">
        <f t="shared" si="149"/>
        <v>0</v>
      </c>
      <c r="LA24" s="40"/>
      <c r="LB24" s="39"/>
      <c r="LC24" s="115">
        <f t="shared" si="150"/>
        <v>0</v>
      </c>
      <c r="LD24" s="40"/>
      <c r="LE24" s="39"/>
      <c r="LF24" s="115">
        <f t="shared" si="151"/>
        <v>0</v>
      </c>
      <c r="LG24" s="40"/>
      <c r="LH24" s="39"/>
      <c r="LI24" s="115">
        <f t="shared" si="152"/>
        <v>0</v>
      </c>
      <c r="LJ24" s="40"/>
      <c r="LK24" s="39"/>
      <c r="LL24" s="115">
        <f t="shared" si="153"/>
        <v>0</v>
      </c>
      <c r="LM24" s="40">
        <f t="shared" si="154"/>
        <v>0</v>
      </c>
      <c r="LN24" s="39">
        <f t="shared" si="155"/>
        <v>0</v>
      </c>
      <c r="LO24" s="115">
        <f t="shared" si="156"/>
        <v>0</v>
      </c>
      <c r="LP24" s="40"/>
      <c r="LQ24" s="39"/>
      <c r="LR24" s="115">
        <f t="shared" si="157"/>
        <v>0</v>
      </c>
      <c r="LS24" s="40"/>
      <c r="LT24" s="39"/>
      <c r="LU24" s="115">
        <f t="shared" si="158"/>
        <v>0</v>
      </c>
      <c r="LV24" s="40"/>
      <c r="LW24" s="39"/>
      <c r="LX24" s="115">
        <f t="shared" si="159"/>
        <v>0</v>
      </c>
      <c r="LY24" s="40"/>
      <c r="LZ24" s="39"/>
      <c r="MA24" s="115">
        <f t="shared" si="160"/>
        <v>0</v>
      </c>
      <c r="MB24" s="40">
        <f t="shared" si="161"/>
        <v>0</v>
      </c>
      <c r="MC24" s="39">
        <f t="shared" si="162"/>
        <v>0</v>
      </c>
      <c r="MD24" s="115">
        <f t="shared" si="163"/>
        <v>0</v>
      </c>
      <c r="ME24" s="40">
        <f t="shared" si="164"/>
        <v>0</v>
      </c>
      <c r="MF24" s="39">
        <f t="shared" si="165"/>
        <v>0</v>
      </c>
      <c r="MG24" s="115">
        <f t="shared" si="166"/>
        <v>0</v>
      </c>
      <c r="MH24" s="40"/>
      <c r="MI24" s="39"/>
      <c r="MJ24" s="115">
        <f t="shared" si="167"/>
        <v>0</v>
      </c>
      <c r="MK24" s="39"/>
      <c r="ML24" s="39"/>
      <c r="MM24" s="115">
        <f t="shared" si="168"/>
        <v>0</v>
      </c>
      <c r="MN24" s="39"/>
      <c r="MO24" s="39"/>
      <c r="MP24" s="115">
        <f t="shared" si="169"/>
        <v>0</v>
      </c>
      <c r="MQ24" s="39"/>
      <c r="MR24" s="39"/>
      <c r="MS24" s="115">
        <f t="shared" si="170"/>
        <v>0</v>
      </c>
      <c r="MT24" s="39"/>
      <c r="MU24" s="39"/>
      <c r="MV24" s="115">
        <f t="shared" si="171"/>
        <v>0</v>
      </c>
      <c r="MW24" s="40">
        <f t="shared" si="172"/>
        <v>0</v>
      </c>
      <c r="MX24" s="39">
        <f t="shared" si="173"/>
        <v>0</v>
      </c>
      <c r="MY24" s="115">
        <f t="shared" si="174"/>
        <v>0</v>
      </c>
      <c r="MZ24" s="39"/>
      <c r="NA24" s="39"/>
      <c r="NB24" s="115">
        <f t="shared" si="175"/>
        <v>0</v>
      </c>
      <c r="NC24" s="39"/>
      <c r="ND24" s="39"/>
      <c r="NE24" s="115">
        <f t="shared" si="176"/>
        <v>0</v>
      </c>
      <c r="NF24" s="40">
        <f t="shared" si="177"/>
        <v>0</v>
      </c>
      <c r="NG24" s="39">
        <f t="shared" si="178"/>
        <v>0</v>
      </c>
      <c r="NH24" s="115">
        <f t="shared" si="179"/>
        <v>0</v>
      </c>
      <c r="NI24" s="39"/>
      <c r="NJ24" s="39"/>
      <c r="NK24" s="115">
        <f t="shared" si="180"/>
        <v>0</v>
      </c>
      <c r="NL24" s="39"/>
      <c r="NM24" s="39"/>
      <c r="NN24" s="115">
        <f t="shared" si="181"/>
        <v>0</v>
      </c>
      <c r="NO24" s="40">
        <f t="shared" si="182"/>
        <v>0</v>
      </c>
      <c r="NP24" s="39">
        <f t="shared" si="183"/>
        <v>0</v>
      </c>
      <c r="NQ24" s="115">
        <f t="shared" si="184"/>
        <v>0</v>
      </c>
      <c r="NR24" s="39"/>
      <c r="NS24" s="39"/>
      <c r="NT24" s="115">
        <f t="shared" si="185"/>
        <v>0</v>
      </c>
      <c r="NU24" s="39">
        <f t="shared" si="186"/>
        <v>0</v>
      </c>
      <c r="NV24" s="39">
        <f t="shared" si="187"/>
        <v>0</v>
      </c>
      <c r="NW24" s="115">
        <f t="shared" si="188"/>
        <v>0</v>
      </c>
      <c r="NX24" s="40">
        <f t="shared" si="189"/>
        <v>0</v>
      </c>
      <c r="NY24" s="39">
        <f t="shared" si="190"/>
        <v>0</v>
      </c>
      <c r="NZ24" s="115">
        <f t="shared" si="191"/>
        <v>0</v>
      </c>
      <c r="OA24" s="40">
        <f t="shared" si="2"/>
        <v>104834</v>
      </c>
      <c r="OB24" s="39">
        <f t="shared" si="3"/>
        <v>46417</v>
      </c>
      <c r="OC24" s="115">
        <f t="shared" si="192"/>
        <v>151251</v>
      </c>
      <c r="OD24" s="40">
        <f t="shared" si="4"/>
        <v>104834</v>
      </c>
      <c r="OE24" s="39">
        <f t="shared" si="5"/>
        <v>46417</v>
      </c>
      <c r="OF24" s="115">
        <f t="shared" si="193"/>
        <v>151251</v>
      </c>
    </row>
    <row r="25" spans="1:397" s="39" customFormat="1" x14ac:dyDescent="0.25">
      <c r="A25" s="36">
        <v>16</v>
      </c>
      <c r="B25" s="37" t="s">
        <v>224</v>
      </c>
      <c r="C25" s="38" t="s">
        <v>189</v>
      </c>
      <c r="F25" s="115">
        <f t="shared" si="6"/>
        <v>0</v>
      </c>
      <c r="G25" s="41"/>
      <c r="I25" s="115">
        <f t="shared" si="7"/>
        <v>0</v>
      </c>
      <c r="L25" s="115">
        <f t="shared" si="8"/>
        <v>0</v>
      </c>
      <c r="O25" s="115">
        <f t="shared" si="9"/>
        <v>0</v>
      </c>
      <c r="R25" s="115">
        <f t="shared" si="10"/>
        <v>0</v>
      </c>
      <c r="U25" s="115">
        <f t="shared" si="11"/>
        <v>0</v>
      </c>
      <c r="X25" s="115">
        <f t="shared" si="12"/>
        <v>0</v>
      </c>
      <c r="AA25" s="115">
        <f t="shared" si="13"/>
        <v>0</v>
      </c>
      <c r="AB25" s="40">
        <f t="shared" si="14"/>
        <v>0</v>
      </c>
      <c r="AC25" s="39">
        <f t="shared" si="15"/>
        <v>0</v>
      </c>
      <c r="AD25" s="115">
        <f t="shared" si="16"/>
        <v>0</v>
      </c>
      <c r="AG25" s="115">
        <f t="shared" si="17"/>
        <v>0</v>
      </c>
      <c r="AH25" s="40">
        <f t="shared" si="18"/>
        <v>0</v>
      </c>
      <c r="AI25" s="39">
        <f t="shared" si="19"/>
        <v>0</v>
      </c>
      <c r="AJ25" s="115">
        <f t="shared" si="20"/>
        <v>0</v>
      </c>
      <c r="AM25" s="115">
        <f t="shared" si="21"/>
        <v>0</v>
      </c>
      <c r="AP25" s="115">
        <f t="shared" si="22"/>
        <v>0</v>
      </c>
      <c r="AS25" s="115">
        <f t="shared" si="23"/>
        <v>0</v>
      </c>
      <c r="AV25" s="115">
        <f t="shared" si="24"/>
        <v>0</v>
      </c>
      <c r="AY25" s="115">
        <f t="shared" si="25"/>
        <v>0</v>
      </c>
      <c r="BB25" s="115">
        <f t="shared" si="26"/>
        <v>0</v>
      </c>
      <c r="BE25" s="115">
        <f t="shared" si="27"/>
        <v>0</v>
      </c>
      <c r="BH25" s="115">
        <f t="shared" si="28"/>
        <v>0</v>
      </c>
      <c r="BK25" s="115">
        <f t="shared" si="29"/>
        <v>0</v>
      </c>
      <c r="BL25" s="40">
        <f t="shared" si="30"/>
        <v>0</v>
      </c>
      <c r="BM25" s="39">
        <f t="shared" si="31"/>
        <v>0</v>
      </c>
      <c r="BN25" s="115">
        <f t="shared" si="32"/>
        <v>0</v>
      </c>
      <c r="BQ25" s="115">
        <f t="shared" si="33"/>
        <v>0</v>
      </c>
      <c r="BT25" s="115">
        <f t="shared" si="34"/>
        <v>0</v>
      </c>
      <c r="BW25" s="115">
        <f t="shared" si="35"/>
        <v>0</v>
      </c>
      <c r="BZ25" s="115">
        <f t="shared" si="36"/>
        <v>0</v>
      </c>
      <c r="CC25" s="115">
        <f t="shared" si="37"/>
        <v>0</v>
      </c>
      <c r="CF25" s="115">
        <f t="shared" si="38"/>
        <v>0</v>
      </c>
      <c r="CI25" s="115">
        <f t="shared" si="39"/>
        <v>0</v>
      </c>
      <c r="CL25" s="115">
        <f t="shared" si="40"/>
        <v>0</v>
      </c>
      <c r="CM25" s="40">
        <f t="shared" si="41"/>
        <v>0</v>
      </c>
      <c r="CN25" s="39">
        <f t="shared" si="42"/>
        <v>0</v>
      </c>
      <c r="CO25" s="115">
        <f t="shared" si="43"/>
        <v>0</v>
      </c>
      <c r="CR25" s="115">
        <f t="shared" si="44"/>
        <v>0</v>
      </c>
      <c r="CU25" s="115">
        <f t="shared" si="45"/>
        <v>0</v>
      </c>
      <c r="CX25" s="115">
        <f t="shared" si="46"/>
        <v>0</v>
      </c>
      <c r="DA25" s="115">
        <f t="shared" si="47"/>
        <v>0</v>
      </c>
      <c r="DD25" s="115">
        <f t="shared" si="48"/>
        <v>0</v>
      </c>
      <c r="DE25" s="40">
        <f t="shared" si="49"/>
        <v>0</v>
      </c>
      <c r="DF25" s="39">
        <f t="shared" si="50"/>
        <v>0</v>
      </c>
      <c r="DG25" s="115">
        <f t="shared" si="51"/>
        <v>0</v>
      </c>
      <c r="DJ25" s="115">
        <f t="shared" si="52"/>
        <v>0</v>
      </c>
      <c r="DM25" s="115">
        <f t="shared" si="53"/>
        <v>0</v>
      </c>
      <c r="DP25" s="115">
        <f t="shared" si="54"/>
        <v>0</v>
      </c>
      <c r="DS25" s="115">
        <f t="shared" si="55"/>
        <v>0</v>
      </c>
      <c r="DV25" s="115">
        <f t="shared" si="56"/>
        <v>0</v>
      </c>
      <c r="DY25" s="115">
        <f t="shared" si="57"/>
        <v>0</v>
      </c>
      <c r="EB25" s="115">
        <f t="shared" si="58"/>
        <v>0</v>
      </c>
      <c r="EC25" s="40">
        <f t="shared" si="59"/>
        <v>0</v>
      </c>
      <c r="ED25" s="39">
        <f t="shared" si="60"/>
        <v>0</v>
      </c>
      <c r="EE25" s="115">
        <f t="shared" si="61"/>
        <v>0</v>
      </c>
      <c r="EH25" s="115">
        <f t="shared" si="62"/>
        <v>0</v>
      </c>
      <c r="EK25" s="115">
        <f t="shared" si="63"/>
        <v>0</v>
      </c>
      <c r="EN25" s="115">
        <f t="shared" si="64"/>
        <v>0</v>
      </c>
      <c r="EO25" s="40">
        <f t="shared" si="65"/>
        <v>0</v>
      </c>
      <c r="EP25" s="39">
        <f t="shared" si="66"/>
        <v>0</v>
      </c>
      <c r="EQ25" s="115">
        <f t="shared" si="67"/>
        <v>0</v>
      </c>
      <c r="ET25" s="115">
        <f t="shared" si="68"/>
        <v>0</v>
      </c>
      <c r="EW25" s="115">
        <f t="shared" si="69"/>
        <v>0</v>
      </c>
      <c r="EZ25" s="115">
        <f t="shared" si="70"/>
        <v>0</v>
      </c>
      <c r="FC25" s="115">
        <f t="shared" si="71"/>
        <v>0</v>
      </c>
      <c r="FF25" s="115">
        <f t="shared" si="72"/>
        <v>0</v>
      </c>
      <c r="FI25" s="115">
        <f t="shared" si="73"/>
        <v>0</v>
      </c>
      <c r="FJ25" s="40">
        <f t="shared" si="74"/>
        <v>0</v>
      </c>
      <c r="FK25" s="39">
        <f t="shared" si="75"/>
        <v>0</v>
      </c>
      <c r="FL25" s="115">
        <f t="shared" si="76"/>
        <v>0</v>
      </c>
      <c r="FO25" s="115">
        <f t="shared" si="77"/>
        <v>0</v>
      </c>
      <c r="FR25" s="115">
        <f t="shared" si="78"/>
        <v>0</v>
      </c>
      <c r="FU25" s="115">
        <f t="shared" si="79"/>
        <v>0</v>
      </c>
      <c r="FX25" s="115">
        <f t="shared" si="80"/>
        <v>0</v>
      </c>
      <c r="GA25" s="115">
        <f t="shared" si="81"/>
        <v>0</v>
      </c>
      <c r="GB25" s="40">
        <f t="shared" si="82"/>
        <v>0</v>
      </c>
      <c r="GC25" s="39">
        <f t="shared" si="83"/>
        <v>0</v>
      </c>
      <c r="GD25" s="115">
        <f t="shared" si="84"/>
        <v>0</v>
      </c>
      <c r="GG25" s="115">
        <f t="shared" si="85"/>
        <v>0</v>
      </c>
      <c r="GH25" s="39">
        <f t="shared" si="86"/>
        <v>0</v>
      </c>
      <c r="GI25" s="39">
        <f t="shared" si="86"/>
        <v>0</v>
      </c>
      <c r="GJ25" s="115">
        <f t="shared" si="87"/>
        <v>0</v>
      </c>
      <c r="GM25" s="115">
        <f t="shared" si="88"/>
        <v>0</v>
      </c>
      <c r="GP25" s="115">
        <f t="shared" si="89"/>
        <v>0</v>
      </c>
      <c r="GQ25" s="40">
        <f t="shared" si="90"/>
        <v>0</v>
      </c>
      <c r="GR25" s="39">
        <f t="shared" si="91"/>
        <v>0</v>
      </c>
      <c r="GS25" s="115">
        <f t="shared" si="92"/>
        <v>0</v>
      </c>
      <c r="GT25" s="40">
        <f t="shared" si="0"/>
        <v>0</v>
      </c>
      <c r="GU25" s="39">
        <f t="shared" si="1"/>
        <v>0</v>
      </c>
      <c r="GV25" s="115">
        <f t="shared" si="93"/>
        <v>0</v>
      </c>
      <c r="GY25" s="115">
        <f t="shared" si="94"/>
        <v>0</v>
      </c>
      <c r="HB25" s="115">
        <f t="shared" si="95"/>
        <v>0</v>
      </c>
      <c r="HE25" s="115">
        <f t="shared" si="96"/>
        <v>0</v>
      </c>
      <c r="HH25" s="115">
        <f t="shared" si="97"/>
        <v>0</v>
      </c>
      <c r="HK25" s="115">
        <f t="shared" si="98"/>
        <v>0</v>
      </c>
      <c r="HN25" s="115">
        <f t="shared" si="99"/>
        <v>0</v>
      </c>
      <c r="HQ25" s="115">
        <f t="shared" si="100"/>
        <v>0</v>
      </c>
      <c r="HT25" s="115">
        <f t="shared" si="101"/>
        <v>0</v>
      </c>
      <c r="HU25" s="40">
        <f t="shared" si="102"/>
        <v>0</v>
      </c>
      <c r="HV25" s="39">
        <f t="shared" si="103"/>
        <v>0</v>
      </c>
      <c r="HW25" s="115">
        <f t="shared" si="104"/>
        <v>0</v>
      </c>
      <c r="HZ25" s="115">
        <f t="shared" si="105"/>
        <v>0</v>
      </c>
      <c r="IA25" s="40">
        <f t="shared" si="106"/>
        <v>0</v>
      </c>
      <c r="IB25" s="39">
        <f t="shared" si="107"/>
        <v>0</v>
      </c>
      <c r="IC25" s="115">
        <f t="shared" si="108"/>
        <v>0</v>
      </c>
      <c r="IF25" s="115">
        <f t="shared" si="109"/>
        <v>0</v>
      </c>
      <c r="II25" s="115">
        <f t="shared" si="110"/>
        <v>0</v>
      </c>
      <c r="IJ25" s="40">
        <f t="shared" si="111"/>
        <v>0</v>
      </c>
      <c r="IK25" s="39">
        <f t="shared" si="112"/>
        <v>0</v>
      </c>
      <c r="IL25" s="115">
        <f t="shared" si="113"/>
        <v>0</v>
      </c>
      <c r="IO25" s="115">
        <f t="shared" si="114"/>
        <v>0</v>
      </c>
      <c r="IR25" s="115">
        <f t="shared" si="115"/>
        <v>0</v>
      </c>
      <c r="IS25" s="40">
        <f t="shared" si="116"/>
        <v>0</v>
      </c>
      <c r="IT25" s="39">
        <f t="shared" si="117"/>
        <v>0</v>
      </c>
      <c r="IU25" s="115">
        <f t="shared" si="118"/>
        <v>0</v>
      </c>
      <c r="IX25" s="115">
        <f t="shared" si="119"/>
        <v>0</v>
      </c>
      <c r="JA25" s="115">
        <f t="shared" si="120"/>
        <v>0</v>
      </c>
      <c r="JB25" s="40">
        <f t="shared" si="121"/>
        <v>0</v>
      </c>
      <c r="JC25" s="39">
        <f t="shared" si="122"/>
        <v>0</v>
      </c>
      <c r="JD25" s="115">
        <f t="shared" si="123"/>
        <v>0</v>
      </c>
      <c r="JE25" s="40"/>
      <c r="JG25" s="115">
        <f t="shared" si="124"/>
        <v>0</v>
      </c>
      <c r="JH25" s="40"/>
      <c r="JJ25" s="115">
        <f t="shared" si="125"/>
        <v>0</v>
      </c>
      <c r="JK25" s="40">
        <f t="shared" si="126"/>
        <v>0</v>
      </c>
      <c r="JL25" s="39">
        <f t="shared" si="127"/>
        <v>0</v>
      </c>
      <c r="JM25" s="115">
        <f t="shared" si="128"/>
        <v>0</v>
      </c>
      <c r="JP25" s="115">
        <f t="shared" si="129"/>
        <v>0</v>
      </c>
      <c r="JQ25" s="40">
        <f t="shared" si="130"/>
        <v>0</v>
      </c>
      <c r="JR25" s="39">
        <f t="shared" si="131"/>
        <v>0</v>
      </c>
      <c r="JS25" s="115">
        <f t="shared" si="132"/>
        <v>0</v>
      </c>
      <c r="JV25" s="115">
        <f t="shared" si="133"/>
        <v>0</v>
      </c>
      <c r="JY25" s="115">
        <f t="shared" si="134"/>
        <v>0</v>
      </c>
      <c r="KB25" s="115">
        <f t="shared" si="135"/>
        <v>0</v>
      </c>
      <c r="KC25" s="40">
        <f t="shared" si="136"/>
        <v>0</v>
      </c>
      <c r="KD25" s="39">
        <f t="shared" si="137"/>
        <v>0</v>
      </c>
      <c r="KE25" s="115">
        <f t="shared" si="138"/>
        <v>0</v>
      </c>
      <c r="KH25" s="115">
        <f t="shared" si="139"/>
        <v>0</v>
      </c>
      <c r="KK25" s="115">
        <f t="shared" si="140"/>
        <v>0</v>
      </c>
      <c r="KN25" s="115">
        <f t="shared" si="141"/>
        <v>0</v>
      </c>
      <c r="KQ25" s="115">
        <f t="shared" si="142"/>
        <v>0</v>
      </c>
      <c r="KR25" s="40">
        <f t="shared" si="143"/>
        <v>0</v>
      </c>
      <c r="KS25" s="39">
        <f t="shared" si="144"/>
        <v>0</v>
      </c>
      <c r="KT25" s="115">
        <f t="shared" si="145"/>
        <v>0</v>
      </c>
      <c r="KU25" s="40">
        <f t="shared" si="146"/>
        <v>0</v>
      </c>
      <c r="KV25" s="39">
        <f t="shared" si="147"/>
        <v>0</v>
      </c>
      <c r="KW25" s="115">
        <f t="shared" si="148"/>
        <v>0</v>
      </c>
      <c r="KX25" s="40"/>
      <c r="KZ25" s="115">
        <f t="shared" si="149"/>
        <v>0</v>
      </c>
      <c r="LA25" s="40"/>
      <c r="LC25" s="115">
        <f t="shared" si="150"/>
        <v>0</v>
      </c>
      <c r="LD25" s="40"/>
      <c r="LF25" s="115">
        <f t="shared" si="151"/>
        <v>0</v>
      </c>
      <c r="LG25" s="40"/>
      <c r="LI25" s="115">
        <f t="shared" si="152"/>
        <v>0</v>
      </c>
      <c r="LJ25" s="40"/>
      <c r="LL25" s="115">
        <f t="shared" si="153"/>
        <v>0</v>
      </c>
      <c r="LM25" s="40">
        <f t="shared" si="154"/>
        <v>0</v>
      </c>
      <c r="LN25" s="39">
        <f t="shared" si="155"/>
        <v>0</v>
      </c>
      <c r="LO25" s="115">
        <f t="shared" si="156"/>
        <v>0</v>
      </c>
      <c r="LP25" s="40"/>
      <c r="LR25" s="115">
        <f t="shared" si="157"/>
        <v>0</v>
      </c>
      <c r="LS25" s="40"/>
      <c r="LU25" s="115">
        <f t="shared" si="158"/>
        <v>0</v>
      </c>
      <c r="LV25" s="40"/>
      <c r="LX25" s="115">
        <f t="shared" si="159"/>
        <v>0</v>
      </c>
      <c r="LY25" s="40"/>
      <c r="MA25" s="115">
        <f t="shared" si="160"/>
        <v>0</v>
      </c>
      <c r="MB25" s="40">
        <f t="shared" si="161"/>
        <v>0</v>
      </c>
      <c r="MC25" s="39">
        <f t="shared" si="162"/>
        <v>0</v>
      </c>
      <c r="MD25" s="115">
        <f t="shared" si="163"/>
        <v>0</v>
      </c>
      <c r="ME25" s="40">
        <f t="shared" si="164"/>
        <v>0</v>
      </c>
      <c r="MF25" s="39">
        <f t="shared" si="165"/>
        <v>0</v>
      </c>
      <c r="MG25" s="115">
        <f t="shared" si="166"/>
        <v>0</v>
      </c>
      <c r="MH25" s="40"/>
      <c r="MJ25" s="115">
        <f t="shared" si="167"/>
        <v>0</v>
      </c>
      <c r="MM25" s="115">
        <f t="shared" si="168"/>
        <v>0</v>
      </c>
      <c r="MP25" s="115">
        <f t="shared" si="169"/>
        <v>0</v>
      </c>
      <c r="MS25" s="115">
        <f t="shared" si="170"/>
        <v>0</v>
      </c>
      <c r="MV25" s="115">
        <f t="shared" si="171"/>
        <v>0</v>
      </c>
      <c r="MW25" s="40">
        <f t="shared" si="172"/>
        <v>0</v>
      </c>
      <c r="MX25" s="39">
        <f t="shared" si="173"/>
        <v>0</v>
      </c>
      <c r="MY25" s="115">
        <f t="shared" si="174"/>
        <v>0</v>
      </c>
      <c r="NB25" s="115">
        <f t="shared" si="175"/>
        <v>0</v>
      </c>
      <c r="NE25" s="115">
        <f t="shared" si="176"/>
        <v>0</v>
      </c>
      <c r="NF25" s="40">
        <f t="shared" si="177"/>
        <v>0</v>
      </c>
      <c r="NG25" s="39">
        <f t="shared" si="178"/>
        <v>0</v>
      </c>
      <c r="NH25" s="115">
        <f t="shared" si="179"/>
        <v>0</v>
      </c>
      <c r="NK25" s="115">
        <f t="shared" si="180"/>
        <v>0</v>
      </c>
      <c r="NN25" s="115">
        <f t="shared" si="181"/>
        <v>0</v>
      </c>
      <c r="NO25" s="40">
        <f t="shared" si="182"/>
        <v>0</v>
      </c>
      <c r="NP25" s="39">
        <f t="shared" si="183"/>
        <v>0</v>
      </c>
      <c r="NQ25" s="115">
        <f t="shared" si="184"/>
        <v>0</v>
      </c>
      <c r="NT25" s="115">
        <f t="shared" si="185"/>
        <v>0</v>
      </c>
      <c r="NU25" s="39">
        <f t="shared" si="186"/>
        <v>0</v>
      </c>
      <c r="NV25" s="39">
        <f t="shared" si="187"/>
        <v>0</v>
      </c>
      <c r="NW25" s="115">
        <f t="shared" si="188"/>
        <v>0</v>
      </c>
      <c r="NX25" s="40">
        <f t="shared" si="189"/>
        <v>0</v>
      </c>
      <c r="NY25" s="39">
        <f t="shared" si="190"/>
        <v>0</v>
      </c>
      <c r="NZ25" s="115">
        <f t="shared" si="191"/>
        <v>0</v>
      </c>
      <c r="OA25" s="40">
        <f t="shared" si="2"/>
        <v>0</v>
      </c>
      <c r="OB25" s="39">
        <f t="shared" si="3"/>
        <v>0</v>
      </c>
      <c r="OC25" s="115">
        <f t="shared" si="192"/>
        <v>0</v>
      </c>
      <c r="OD25" s="40">
        <f t="shared" si="4"/>
        <v>0</v>
      </c>
      <c r="OE25" s="39">
        <f t="shared" si="5"/>
        <v>0</v>
      </c>
      <c r="OF25" s="115">
        <f t="shared" si="193"/>
        <v>0</v>
      </c>
      <c r="OG25" s="41"/>
    </row>
    <row r="26" spans="1:397" s="39" customFormat="1" x14ac:dyDescent="0.25">
      <c r="A26" s="36">
        <v>17</v>
      </c>
      <c r="B26" s="37" t="s">
        <v>318</v>
      </c>
      <c r="C26" s="38" t="s">
        <v>319</v>
      </c>
      <c r="F26" s="115">
        <f t="shared" si="6"/>
        <v>0</v>
      </c>
      <c r="G26" s="41"/>
      <c r="I26" s="115">
        <f t="shared" si="7"/>
        <v>0</v>
      </c>
      <c r="L26" s="115">
        <f t="shared" si="8"/>
        <v>0</v>
      </c>
      <c r="O26" s="115">
        <f t="shared" si="9"/>
        <v>0</v>
      </c>
      <c r="R26" s="115">
        <f t="shared" si="10"/>
        <v>0</v>
      </c>
      <c r="U26" s="115">
        <f t="shared" si="11"/>
        <v>0</v>
      </c>
      <c r="X26" s="115">
        <f t="shared" si="12"/>
        <v>0</v>
      </c>
      <c r="AA26" s="115">
        <f t="shared" si="13"/>
        <v>0</v>
      </c>
      <c r="AB26" s="40">
        <f>SUM(G26,J26,M26,P26,S26,V26,Y26)</f>
        <v>0</v>
      </c>
      <c r="AC26" s="39">
        <f>SUM(H26,K26,N26,Q26,T26,W26,Z26)</f>
        <v>0</v>
      </c>
      <c r="AD26" s="115">
        <f t="shared" si="16"/>
        <v>0</v>
      </c>
      <c r="AG26" s="115">
        <f t="shared" si="17"/>
        <v>0</v>
      </c>
      <c r="AH26" s="40">
        <f>SUM(D26,AB26,AE26)</f>
        <v>0</v>
      </c>
      <c r="AI26" s="39">
        <f>SUM(E26,AC26,AF26)</f>
        <v>0</v>
      </c>
      <c r="AJ26" s="115">
        <f t="shared" si="20"/>
        <v>0</v>
      </c>
      <c r="AM26" s="115">
        <f t="shared" si="21"/>
        <v>0</v>
      </c>
      <c r="AP26" s="115">
        <f t="shared" si="22"/>
        <v>0</v>
      </c>
      <c r="AS26" s="115">
        <f t="shared" si="23"/>
        <v>0</v>
      </c>
      <c r="AV26" s="115">
        <f t="shared" si="24"/>
        <v>0</v>
      </c>
      <c r="AY26" s="115">
        <f t="shared" si="25"/>
        <v>0</v>
      </c>
      <c r="BB26" s="115">
        <f t="shared" si="26"/>
        <v>0</v>
      </c>
      <c r="BE26" s="115">
        <f t="shared" si="27"/>
        <v>0</v>
      </c>
      <c r="BH26" s="115">
        <f t="shared" si="28"/>
        <v>0</v>
      </c>
      <c r="BK26" s="115">
        <f t="shared" si="29"/>
        <v>0</v>
      </c>
      <c r="BL26" s="40">
        <f t="shared" si="30"/>
        <v>0</v>
      </c>
      <c r="BM26" s="39">
        <f t="shared" si="31"/>
        <v>0</v>
      </c>
      <c r="BN26" s="115">
        <f t="shared" si="32"/>
        <v>0</v>
      </c>
      <c r="BQ26" s="115">
        <f t="shared" si="33"/>
        <v>0</v>
      </c>
      <c r="BT26" s="115">
        <f t="shared" si="34"/>
        <v>0</v>
      </c>
      <c r="BW26" s="115">
        <f t="shared" si="35"/>
        <v>0</v>
      </c>
      <c r="BZ26" s="115">
        <f t="shared" si="36"/>
        <v>0</v>
      </c>
      <c r="CC26" s="115">
        <f t="shared" si="37"/>
        <v>0</v>
      </c>
      <c r="CF26" s="115">
        <f t="shared" si="38"/>
        <v>0</v>
      </c>
      <c r="CI26" s="115">
        <f t="shared" si="39"/>
        <v>0</v>
      </c>
      <c r="CL26" s="115">
        <f t="shared" si="40"/>
        <v>0</v>
      </c>
      <c r="CM26" s="40">
        <f t="shared" si="41"/>
        <v>0</v>
      </c>
      <c r="CN26" s="39">
        <f t="shared" si="42"/>
        <v>0</v>
      </c>
      <c r="CO26" s="115">
        <f t="shared" si="43"/>
        <v>0</v>
      </c>
      <c r="CR26" s="115">
        <f t="shared" si="44"/>
        <v>0</v>
      </c>
      <c r="CU26" s="115">
        <f t="shared" si="45"/>
        <v>0</v>
      </c>
      <c r="CX26" s="115">
        <f t="shared" si="46"/>
        <v>0</v>
      </c>
      <c r="DA26" s="115">
        <f t="shared" si="47"/>
        <v>0</v>
      </c>
      <c r="DD26" s="115">
        <f t="shared" si="48"/>
        <v>0</v>
      </c>
      <c r="DE26" s="40">
        <f>SUM(CP26,CS26,CV26,CY26,DB26)</f>
        <v>0</v>
      </c>
      <c r="DF26" s="39">
        <f>SUM(CQ26,CT26,CW26,CZ26,DC26)</f>
        <v>0</v>
      </c>
      <c r="DG26" s="115">
        <f t="shared" si="51"/>
        <v>0</v>
      </c>
      <c r="DJ26" s="115">
        <f t="shared" si="52"/>
        <v>0</v>
      </c>
      <c r="DM26" s="115">
        <f t="shared" si="53"/>
        <v>0</v>
      </c>
      <c r="DP26" s="115">
        <f t="shared" si="54"/>
        <v>0</v>
      </c>
      <c r="DS26" s="115">
        <f t="shared" si="55"/>
        <v>0</v>
      </c>
      <c r="DV26" s="115">
        <f t="shared" si="56"/>
        <v>0</v>
      </c>
      <c r="DY26" s="115">
        <f t="shared" si="57"/>
        <v>0</v>
      </c>
      <c r="EB26" s="115">
        <f t="shared" si="58"/>
        <v>0</v>
      </c>
      <c r="EC26" s="40">
        <f>SUM(DH26,DK26,DN26,DQ26,DT26,DW26,DZ26)</f>
        <v>0</v>
      </c>
      <c r="ED26" s="39">
        <f>SUM(DI26,DL26,DO26,DR26,DU26,DX26,EA26)</f>
        <v>0</v>
      </c>
      <c r="EE26" s="115">
        <f t="shared" si="61"/>
        <v>0</v>
      </c>
      <c r="EH26" s="115">
        <f t="shared" si="62"/>
        <v>0</v>
      </c>
      <c r="EK26" s="115">
        <f t="shared" si="63"/>
        <v>0</v>
      </c>
      <c r="EN26" s="115">
        <f t="shared" si="64"/>
        <v>0</v>
      </c>
      <c r="EO26" s="40">
        <f t="shared" si="65"/>
        <v>0</v>
      </c>
      <c r="EP26" s="39">
        <f t="shared" si="66"/>
        <v>0</v>
      </c>
      <c r="EQ26" s="115">
        <f t="shared" si="67"/>
        <v>0</v>
      </c>
      <c r="ET26" s="115">
        <f t="shared" si="68"/>
        <v>0</v>
      </c>
      <c r="EW26" s="115">
        <f t="shared" si="69"/>
        <v>0</v>
      </c>
      <c r="EZ26" s="115">
        <f t="shared" si="70"/>
        <v>0</v>
      </c>
      <c r="FC26" s="115">
        <f t="shared" si="71"/>
        <v>0</v>
      </c>
      <c r="FF26" s="115">
        <f t="shared" si="72"/>
        <v>0</v>
      </c>
      <c r="FI26" s="115">
        <f t="shared" si="73"/>
        <v>0</v>
      </c>
      <c r="FJ26" s="40">
        <f>SUM(ER26,EU26,EX26,FA26,FD26,FG26)</f>
        <v>0</v>
      </c>
      <c r="FK26" s="39">
        <f>SUM(ES26,EV26,EY26,FB26,FE26,FH26)</f>
        <v>0</v>
      </c>
      <c r="FL26" s="115">
        <f t="shared" si="76"/>
        <v>0</v>
      </c>
      <c r="FO26" s="115">
        <f t="shared" si="77"/>
        <v>0</v>
      </c>
      <c r="FR26" s="115">
        <f t="shared" si="78"/>
        <v>0</v>
      </c>
      <c r="FU26" s="115">
        <f t="shared" si="79"/>
        <v>0</v>
      </c>
      <c r="FX26" s="115">
        <f t="shared" si="80"/>
        <v>0</v>
      </c>
      <c r="GA26" s="115">
        <f t="shared" si="81"/>
        <v>0</v>
      </c>
      <c r="GB26" s="40">
        <f>SUM(FM26,FP26,FS26,FV26,FY26)</f>
        <v>0</v>
      </c>
      <c r="GC26" s="39">
        <f>SUM(FN26,FQ26,FT26,FW26,FZ26)</f>
        <v>0</v>
      </c>
      <c r="GD26" s="115">
        <f t="shared" si="84"/>
        <v>0</v>
      </c>
      <c r="GG26" s="115">
        <f t="shared" si="85"/>
        <v>0</v>
      </c>
      <c r="GH26" s="39">
        <f>SUM(GE26)</f>
        <v>0</v>
      </c>
      <c r="GI26" s="39">
        <f>SUM(GF26)</f>
        <v>0</v>
      </c>
      <c r="GJ26" s="115">
        <f t="shared" si="87"/>
        <v>0</v>
      </c>
      <c r="GM26" s="115">
        <f t="shared" si="88"/>
        <v>0</v>
      </c>
      <c r="GP26" s="115">
        <f t="shared" si="89"/>
        <v>0</v>
      </c>
      <c r="GQ26" s="40">
        <f>SUM(GK26,GN26)</f>
        <v>0</v>
      </c>
      <c r="GR26" s="39">
        <f>SUM(GL26,GO26)</f>
        <v>0</v>
      </c>
      <c r="GS26" s="115">
        <f t="shared" si="92"/>
        <v>0</v>
      </c>
      <c r="GT26" s="40">
        <f t="shared" si="0"/>
        <v>0</v>
      </c>
      <c r="GU26" s="39">
        <f t="shared" si="1"/>
        <v>0</v>
      </c>
      <c r="GV26" s="115">
        <f t="shared" si="93"/>
        <v>0</v>
      </c>
      <c r="GY26" s="115">
        <f t="shared" si="94"/>
        <v>0</v>
      </c>
      <c r="HB26" s="115">
        <f t="shared" si="95"/>
        <v>0</v>
      </c>
      <c r="HE26" s="115">
        <f t="shared" si="96"/>
        <v>0</v>
      </c>
      <c r="HH26" s="115">
        <f t="shared" si="97"/>
        <v>0</v>
      </c>
      <c r="HK26" s="115">
        <f t="shared" si="98"/>
        <v>0</v>
      </c>
      <c r="HN26" s="115">
        <f t="shared" si="99"/>
        <v>0</v>
      </c>
      <c r="HQ26" s="115">
        <f t="shared" si="100"/>
        <v>0</v>
      </c>
      <c r="HT26" s="115">
        <f t="shared" si="101"/>
        <v>0</v>
      </c>
      <c r="HU26" s="40">
        <f>SUM(GW26,GZ26,HC26,HF26,HI26,HL26,HO26,HR26)</f>
        <v>0</v>
      </c>
      <c r="HV26" s="39">
        <f>SUM(GX26,HA26,HD26,HG26,HJ26,HM26,HP26,HS26)</f>
        <v>0</v>
      </c>
      <c r="HW26" s="115">
        <f t="shared" si="104"/>
        <v>0</v>
      </c>
      <c r="HZ26" s="115">
        <f t="shared" si="105"/>
        <v>0</v>
      </c>
      <c r="IA26" s="40">
        <f t="shared" si="106"/>
        <v>0</v>
      </c>
      <c r="IB26" s="39">
        <f t="shared" si="107"/>
        <v>0</v>
      </c>
      <c r="IC26" s="115">
        <f t="shared" si="108"/>
        <v>0</v>
      </c>
      <c r="IF26" s="115">
        <f t="shared" si="109"/>
        <v>0</v>
      </c>
      <c r="II26" s="115">
        <f t="shared" si="110"/>
        <v>0</v>
      </c>
      <c r="IJ26" s="40">
        <f>SUM(ID26,IG26)</f>
        <v>0</v>
      </c>
      <c r="IK26" s="39">
        <f>SUM(IE26,IH26)</f>
        <v>0</v>
      </c>
      <c r="IL26" s="115">
        <f t="shared" si="113"/>
        <v>0</v>
      </c>
      <c r="IO26" s="115">
        <f t="shared" si="114"/>
        <v>0</v>
      </c>
      <c r="IR26" s="115">
        <f t="shared" si="115"/>
        <v>0</v>
      </c>
      <c r="IS26" s="40">
        <f>SUM(IM26,IP26)</f>
        <v>0</v>
      </c>
      <c r="IT26" s="39">
        <f>SUM(IN26,IQ26)</f>
        <v>0</v>
      </c>
      <c r="IU26" s="115">
        <f t="shared" si="118"/>
        <v>0</v>
      </c>
      <c r="IX26" s="115">
        <f t="shared" si="119"/>
        <v>0</v>
      </c>
      <c r="JA26" s="115">
        <f t="shared" si="120"/>
        <v>0</v>
      </c>
      <c r="JB26" s="40">
        <f t="shared" si="121"/>
        <v>0</v>
      </c>
      <c r="JC26" s="39">
        <f t="shared" si="122"/>
        <v>0</v>
      </c>
      <c r="JD26" s="115">
        <f t="shared" si="123"/>
        <v>0</v>
      </c>
      <c r="JE26" s="40"/>
      <c r="JG26" s="115">
        <f t="shared" si="124"/>
        <v>0</v>
      </c>
      <c r="JH26" s="40"/>
      <c r="JJ26" s="115">
        <f t="shared" si="125"/>
        <v>0</v>
      </c>
      <c r="JK26" s="40">
        <f>SUM(JE26,JH26)</f>
        <v>0</v>
      </c>
      <c r="JL26" s="39">
        <f>SUM(JF26,JI26)</f>
        <v>0</v>
      </c>
      <c r="JM26" s="115">
        <f t="shared" si="128"/>
        <v>0</v>
      </c>
      <c r="JP26" s="115">
        <f t="shared" si="129"/>
        <v>0</v>
      </c>
      <c r="JQ26" s="40">
        <f t="shared" si="130"/>
        <v>0</v>
      </c>
      <c r="JR26" s="39">
        <f t="shared" si="131"/>
        <v>0</v>
      </c>
      <c r="JS26" s="115">
        <f t="shared" si="132"/>
        <v>0</v>
      </c>
      <c r="JV26" s="115">
        <f t="shared" si="133"/>
        <v>0</v>
      </c>
      <c r="JY26" s="115">
        <f t="shared" si="134"/>
        <v>0</v>
      </c>
      <c r="KB26" s="115">
        <f t="shared" si="135"/>
        <v>0</v>
      </c>
      <c r="KC26" s="40">
        <f>SUM(JW26,JZ26)</f>
        <v>0</v>
      </c>
      <c r="KD26" s="39">
        <f>SUM(JX26,KA26)</f>
        <v>0</v>
      </c>
      <c r="KE26" s="115">
        <f t="shared" si="138"/>
        <v>0</v>
      </c>
      <c r="KH26" s="115">
        <f t="shared" si="139"/>
        <v>0</v>
      </c>
      <c r="KK26" s="115">
        <f t="shared" si="140"/>
        <v>0</v>
      </c>
      <c r="KN26" s="115">
        <f t="shared" si="141"/>
        <v>0</v>
      </c>
      <c r="KQ26" s="115">
        <f t="shared" si="142"/>
        <v>0</v>
      </c>
      <c r="KR26" s="40">
        <f t="shared" si="143"/>
        <v>0</v>
      </c>
      <c r="KS26" s="39">
        <f t="shared" si="144"/>
        <v>0</v>
      </c>
      <c r="KT26" s="115">
        <f t="shared" si="145"/>
        <v>0</v>
      </c>
      <c r="KU26" s="40">
        <f t="shared" si="146"/>
        <v>0</v>
      </c>
      <c r="KV26" s="39">
        <f t="shared" si="147"/>
        <v>0</v>
      </c>
      <c r="KW26" s="115">
        <f t="shared" si="148"/>
        <v>0</v>
      </c>
      <c r="KX26" s="40"/>
      <c r="KZ26" s="115">
        <f t="shared" si="149"/>
        <v>0</v>
      </c>
      <c r="LA26" s="40"/>
      <c r="LC26" s="115">
        <f t="shared" si="150"/>
        <v>0</v>
      </c>
      <c r="LD26" s="40"/>
      <c r="LF26" s="115">
        <f t="shared" si="151"/>
        <v>0</v>
      </c>
      <c r="LG26" s="40"/>
      <c r="LI26" s="115">
        <f t="shared" si="152"/>
        <v>0</v>
      </c>
      <c r="LJ26" s="40"/>
      <c r="LL26" s="115">
        <f t="shared" si="153"/>
        <v>0</v>
      </c>
      <c r="LM26" s="40">
        <f t="shared" si="154"/>
        <v>0</v>
      </c>
      <c r="LN26" s="39">
        <f t="shared" si="155"/>
        <v>0</v>
      </c>
      <c r="LO26" s="115">
        <f t="shared" si="156"/>
        <v>0</v>
      </c>
      <c r="LP26" s="40"/>
      <c r="LR26" s="115">
        <f t="shared" si="157"/>
        <v>0</v>
      </c>
      <c r="LS26" s="40"/>
      <c r="LU26" s="115">
        <f t="shared" si="158"/>
        <v>0</v>
      </c>
      <c r="LV26" s="40"/>
      <c r="LX26" s="115">
        <f t="shared" si="159"/>
        <v>0</v>
      </c>
      <c r="LY26" s="40"/>
      <c r="MA26" s="115">
        <f t="shared" si="160"/>
        <v>0</v>
      </c>
      <c r="MB26" s="40">
        <f>SUM(LP26,LS26,LV26,LY26)</f>
        <v>0</v>
      </c>
      <c r="MC26" s="39">
        <f>SUM(LQ26,LT26,LW26,LZ26)</f>
        <v>0</v>
      </c>
      <c r="MD26" s="115">
        <f t="shared" si="163"/>
        <v>0</v>
      </c>
      <c r="ME26" s="40">
        <f>SUM(LM26,MB26)</f>
        <v>0</v>
      </c>
      <c r="MF26" s="39">
        <f>SUM(LN26,MC26)</f>
        <v>0</v>
      </c>
      <c r="MG26" s="115">
        <f t="shared" si="166"/>
        <v>0</v>
      </c>
      <c r="MH26" s="40"/>
      <c r="MJ26" s="115">
        <f t="shared" si="167"/>
        <v>0</v>
      </c>
      <c r="MM26" s="115">
        <f t="shared" si="168"/>
        <v>0</v>
      </c>
      <c r="MP26" s="115">
        <f t="shared" si="169"/>
        <v>0</v>
      </c>
      <c r="MS26" s="115">
        <f t="shared" si="170"/>
        <v>0</v>
      </c>
      <c r="MV26" s="115">
        <f t="shared" si="171"/>
        <v>0</v>
      </c>
      <c r="MW26" s="40">
        <f t="shared" si="172"/>
        <v>0</v>
      </c>
      <c r="MX26" s="39">
        <f t="shared" si="173"/>
        <v>0</v>
      </c>
      <c r="MY26" s="115">
        <f t="shared" si="174"/>
        <v>0</v>
      </c>
      <c r="NB26" s="115">
        <f t="shared" si="175"/>
        <v>0</v>
      </c>
      <c r="NE26" s="115">
        <f t="shared" si="176"/>
        <v>0</v>
      </c>
      <c r="NF26" s="40">
        <f t="shared" si="177"/>
        <v>0</v>
      </c>
      <c r="NG26" s="39">
        <f t="shared" si="178"/>
        <v>0</v>
      </c>
      <c r="NH26" s="115">
        <f t="shared" si="179"/>
        <v>0</v>
      </c>
      <c r="NK26" s="115">
        <f t="shared" si="180"/>
        <v>0</v>
      </c>
      <c r="NN26" s="115">
        <f t="shared" si="181"/>
        <v>0</v>
      </c>
      <c r="NO26" s="40">
        <f t="shared" si="182"/>
        <v>0</v>
      </c>
      <c r="NP26" s="39">
        <f t="shared" si="183"/>
        <v>0</v>
      </c>
      <c r="NQ26" s="115">
        <f t="shared" si="184"/>
        <v>0</v>
      </c>
      <c r="NT26" s="115">
        <f t="shared" si="185"/>
        <v>0</v>
      </c>
      <c r="NU26" s="39">
        <f t="shared" si="186"/>
        <v>0</v>
      </c>
      <c r="NV26" s="39">
        <f t="shared" si="187"/>
        <v>0</v>
      </c>
      <c r="NW26" s="115">
        <f t="shared" si="188"/>
        <v>0</v>
      </c>
      <c r="NX26" s="40">
        <f t="shared" si="189"/>
        <v>0</v>
      </c>
      <c r="NY26" s="39">
        <f t="shared" si="190"/>
        <v>0</v>
      </c>
      <c r="NZ26" s="115">
        <f t="shared" si="191"/>
        <v>0</v>
      </c>
      <c r="OA26" s="40">
        <f t="shared" si="2"/>
        <v>0</v>
      </c>
      <c r="OB26" s="39">
        <f t="shared" si="3"/>
        <v>0</v>
      </c>
      <c r="OC26" s="115">
        <f t="shared" si="192"/>
        <v>0</v>
      </c>
      <c r="OD26" s="40">
        <f t="shared" si="4"/>
        <v>0</v>
      </c>
      <c r="OE26" s="39">
        <f t="shared" si="5"/>
        <v>0</v>
      </c>
      <c r="OF26" s="115">
        <f t="shared" si="193"/>
        <v>0</v>
      </c>
      <c r="OG26" s="41"/>
    </row>
    <row r="27" spans="1:397" s="39" customFormat="1" ht="16.5" thickBot="1" x14ac:dyDescent="0.3">
      <c r="A27" s="36">
        <v>18</v>
      </c>
      <c r="B27" s="37" t="s">
        <v>287</v>
      </c>
      <c r="C27" s="38" t="s">
        <v>190</v>
      </c>
      <c r="F27" s="115">
        <f t="shared" si="6"/>
        <v>0</v>
      </c>
      <c r="G27" s="41"/>
      <c r="I27" s="115">
        <f t="shared" si="7"/>
        <v>0</v>
      </c>
      <c r="L27" s="115">
        <f t="shared" si="8"/>
        <v>0</v>
      </c>
      <c r="O27" s="115">
        <f t="shared" si="9"/>
        <v>0</v>
      </c>
      <c r="R27" s="115">
        <f t="shared" si="10"/>
        <v>0</v>
      </c>
      <c r="U27" s="115">
        <f t="shared" si="11"/>
        <v>0</v>
      </c>
      <c r="X27" s="115">
        <f t="shared" si="12"/>
        <v>0</v>
      </c>
      <c r="AA27" s="115">
        <f t="shared" si="13"/>
        <v>0</v>
      </c>
      <c r="AB27" s="40">
        <f t="shared" si="14"/>
        <v>0</v>
      </c>
      <c r="AC27" s="39">
        <f t="shared" si="15"/>
        <v>0</v>
      </c>
      <c r="AD27" s="115">
        <f t="shared" si="16"/>
        <v>0</v>
      </c>
      <c r="AG27" s="115">
        <f t="shared" si="17"/>
        <v>0</v>
      </c>
      <c r="AH27" s="40">
        <f t="shared" si="18"/>
        <v>0</v>
      </c>
      <c r="AI27" s="39">
        <f t="shared" si="19"/>
        <v>0</v>
      </c>
      <c r="AJ27" s="115">
        <f t="shared" si="20"/>
        <v>0</v>
      </c>
      <c r="AM27" s="115">
        <f t="shared" si="21"/>
        <v>0</v>
      </c>
      <c r="AP27" s="115">
        <f t="shared" si="22"/>
        <v>0</v>
      </c>
      <c r="AS27" s="115">
        <f t="shared" si="23"/>
        <v>0</v>
      </c>
      <c r="AV27" s="115">
        <f t="shared" si="24"/>
        <v>0</v>
      </c>
      <c r="AY27" s="115">
        <f t="shared" si="25"/>
        <v>0</v>
      </c>
      <c r="BB27" s="115">
        <f t="shared" si="26"/>
        <v>0</v>
      </c>
      <c r="BE27" s="115">
        <f t="shared" si="27"/>
        <v>0</v>
      </c>
      <c r="BH27" s="115">
        <f t="shared" si="28"/>
        <v>0</v>
      </c>
      <c r="BK27" s="115">
        <f t="shared" si="29"/>
        <v>0</v>
      </c>
      <c r="BL27" s="40">
        <f t="shared" si="30"/>
        <v>0</v>
      </c>
      <c r="BM27" s="39">
        <f t="shared" si="31"/>
        <v>0</v>
      </c>
      <c r="BN27" s="115">
        <f t="shared" si="32"/>
        <v>0</v>
      </c>
      <c r="BQ27" s="115">
        <f t="shared" si="33"/>
        <v>0</v>
      </c>
      <c r="BT27" s="115">
        <f t="shared" si="34"/>
        <v>0</v>
      </c>
      <c r="BW27" s="115">
        <f t="shared" si="35"/>
        <v>0</v>
      </c>
      <c r="BZ27" s="115">
        <f t="shared" si="36"/>
        <v>0</v>
      </c>
      <c r="CC27" s="115">
        <f t="shared" si="37"/>
        <v>0</v>
      </c>
      <c r="CF27" s="115">
        <f t="shared" si="38"/>
        <v>0</v>
      </c>
      <c r="CI27" s="115">
        <f t="shared" si="39"/>
        <v>0</v>
      </c>
      <c r="CL27" s="115">
        <f t="shared" si="40"/>
        <v>0</v>
      </c>
      <c r="CM27" s="40">
        <f t="shared" si="41"/>
        <v>0</v>
      </c>
      <c r="CN27" s="39">
        <f t="shared" si="42"/>
        <v>0</v>
      </c>
      <c r="CO27" s="115">
        <f t="shared" si="43"/>
        <v>0</v>
      </c>
      <c r="CR27" s="115">
        <f t="shared" si="44"/>
        <v>0</v>
      </c>
      <c r="CU27" s="115">
        <f t="shared" si="45"/>
        <v>0</v>
      </c>
      <c r="CX27" s="115">
        <f t="shared" si="46"/>
        <v>0</v>
      </c>
      <c r="DA27" s="115">
        <f t="shared" si="47"/>
        <v>0</v>
      </c>
      <c r="DD27" s="115">
        <f t="shared" si="48"/>
        <v>0</v>
      </c>
      <c r="DE27" s="40">
        <f t="shared" si="49"/>
        <v>0</v>
      </c>
      <c r="DF27" s="39">
        <f t="shared" si="50"/>
        <v>0</v>
      </c>
      <c r="DG27" s="115">
        <f t="shared" si="51"/>
        <v>0</v>
      </c>
      <c r="DJ27" s="115">
        <f t="shared" si="52"/>
        <v>0</v>
      </c>
      <c r="DM27" s="115">
        <f t="shared" si="53"/>
        <v>0</v>
      </c>
      <c r="DP27" s="115">
        <f t="shared" si="54"/>
        <v>0</v>
      </c>
      <c r="DS27" s="115">
        <f t="shared" si="55"/>
        <v>0</v>
      </c>
      <c r="DV27" s="115">
        <f t="shared" si="56"/>
        <v>0</v>
      </c>
      <c r="DY27" s="115">
        <f t="shared" si="57"/>
        <v>0</v>
      </c>
      <c r="EB27" s="115">
        <f t="shared" si="58"/>
        <v>0</v>
      </c>
      <c r="EC27" s="40">
        <f t="shared" si="59"/>
        <v>0</v>
      </c>
      <c r="ED27" s="39">
        <f t="shared" si="60"/>
        <v>0</v>
      </c>
      <c r="EE27" s="115">
        <f t="shared" si="61"/>
        <v>0</v>
      </c>
      <c r="EH27" s="115">
        <f t="shared" si="62"/>
        <v>0</v>
      </c>
      <c r="EK27" s="115">
        <f t="shared" si="63"/>
        <v>0</v>
      </c>
      <c r="EN27" s="115">
        <f t="shared" si="64"/>
        <v>0</v>
      </c>
      <c r="EO27" s="40">
        <f t="shared" si="65"/>
        <v>0</v>
      </c>
      <c r="EP27" s="39">
        <f t="shared" si="66"/>
        <v>0</v>
      </c>
      <c r="EQ27" s="115">
        <f t="shared" si="67"/>
        <v>0</v>
      </c>
      <c r="ET27" s="115">
        <f t="shared" si="68"/>
        <v>0</v>
      </c>
      <c r="EW27" s="115">
        <f t="shared" si="69"/>
        <v>0</v>
      </c>
      <c r="EZ27" s="115">
        <f t="shared" si="70"/>
        <v>0</v>
      </c>
      <c r="FC27" s="115">
        <f t="shared" si="71"/>
        <v>0</v>
      </c>
      <c r="FF27" s="115">
        <f t="shared" si="72"/>
        <v>0</v>
      </c>
      <c r="FG27" s="39">
        <v>3700</v>
      </c>
      <c r="FI27" s="115">
        <f t="shared" si="73"/>
        <v>3700</v>
      </c>
      <c r="FJ27" s="40">
        <f t="shared" si="74"/>
        <v>3700</v>
      </c>
      <c r="FK27" s="39">
        <f t="shared" si="75"/>
        <v>0</v>
      </c>
      <c r="FL27" s="115">
        <f t="shared" si="76"/>
        <v>3700</v>
      </c>
      <c r="FO27" s="115">
        <f t="shared" si="77"/>
        <v>0</v>
      </c>
      <c r="FR27" s="115">
        <f t="shared" si="78"/>
        <v>0</v>
      </c>
      <c r="FU27" s="115">
        <f t="shared" si="79"/>
        <v>0</v>
      </c>
      <c r="FX27" s="115">
        <f t="shared" si="80"/>
        <v>0</v>
      </c>
      <c r="GA27" s="115">
        <f t="shared" si="81"/>
        <v>0</v>
      </c>
      <c r="GB27" s="40">
        <f t="shared" si="82"/>
        <v>0</v>
      </c>
      <c r="GC27" s="39">
        <f t="shared" si="83"/>
        <v>0</v>
      </c>
      <c r="GD27" s="115">
        <f t="shared" si="84"/>
        <v>0</v>
      </c>
      <c r="GG27" s="115">
        <f t="shared" si="85"/>
        <v>0</v>
      </c>
      <c r="GH27" s="39">
        <f t="shared" si="86"/>
        <v>0</v>
      </c>
      <c r="GI27" s="39">
        <f t="shared" si="86"/>
        <v>0</v>
      </c>
      <c r="GJ27" s="115">
        <f t="shared" si="87"/>
        <v>0</v>
      </c>
      <c r="GM27" s="115">
        <f t="shared" si="88"/>
        <v>0</v>
      </c>
      <c r="GP27" s="115">
        <f t="shared" si="89"/>
        <v>0</v>
      </c>
      <c r="GQ27" s="40">
        <f t="shared" si="90"/>
        <v>0</v>
      </c>
      <c r="GR27" s="39">
        <f t="shared" si="91"/>
        <v>0</v>
      </c>
      <c r="GS27" s="115">
        <f t="shared" si="92"/>
        <v>0</v>
      </c>
      <c r="GT27" s="40">
        <f t="shared" si="0"/>
        <v>3700</v>
      </c>
      <c r="GU27" s="39">
        <f t="shared" si="1"/>
        <v>0</v>
      </c>
      <c r="GV27" s="115">
        <f t="shared" si="93"/>
        <v>3700</v>
      </c>
      <c r="GY27" s="115">
        <f t="shared" si="94"/>
        <v>0</v>
      </c>
      <c r="HB27" s="115">
        <f t="shared" si="95"/>
        <v>0</v>
      </c>
      <c r="HE27" s="115">
        <f t="shared" si="96"/>
        <v>0</v>
      </c>
      <c r="HH27" s="115">
        <f t="shared" si="97"/>
        <v>0</v>
      </c>
      <c r="HI27" s="39">
        <v>14625</v>
      </c>
      <c r="HK27" s="115">
        <f t="shared" si="98"/>
        <v>14625</v>
      </c>
      <c r="HN27" s="115">
        <f t="shared" si="99"/>
        <v>0</v>
      </c>
      <c r="HO27" s="39">
        <v>127329</v>
      </c>
      <c r="HP27" s="39">
        <f>3200+300</f>
        <v>3500</v>
      </c>
      <c r="HQ27" s="115">
        <f t="shared" si="100"/>
        <v>130829</v>
      </c>
      <c r="HT27" s="115">
        <f t="shared" si="101"/>
        <v>0</v>
      </c>
      <c r="HU27" s="40">
        <f t="shared" si="102"/>
        <v>141954</v>
      </c>
      <c r="HV27" s="39">
        <f t="shared" si="103"/>
        <v>3500</v>
      </c>
      <c r="HW27" s="115">
        <f t="shared" si="104"/>
        <v>145454</v>
      </c>
      <c r="HZ27" s="115">
        <f t="shared" si="105"/>
        <v>0</v>
      </c>
      <c r="IA27" s="40">
        <f t="shared" si="106"/>
        <v>0</v>
      </c>
      <c r="IB27" s="39">
        <f t="shared" si="107"/>
        <v>0</v>
      </c>
      <c r="IC27" s="115">
        <f t="shared" si="108"/>
        <v>0</v>
      </c>
      <c r="IF27" s="115">
        <f t="shared" si="109"/>
        <v>0</v>
      </c>
      <c r="II27" s="115">
        <f t="shared" si="110"/>
        <v>0</v>
      </c>
      <c r="IJ27" s="40">
        <f t="shared" si="111"/>
        <v>0</v>
      </c>
      <c r="IK27" s="39">
        <f t="shared" si="112"/>
        <v>0</v>
      </c>
      <c r="IL27" s="115">
        <f t="shared" si="113"/>
        <v>0</v>
      </c>
      <c r="IO27" s="115">
        <f t="shared" si="114"/>
        <v>0</v>
      </c>
      <c r="IR27" s="115">
        <f t="shared" si="115"/>
        <v>0</v>
      </c>
      <c r="IS27" s="40">
        <f t="shared" si="116"/>
        <v>0</v>
      </c>
      <c r="IT27" s="39">
        <f t="shared" si="117"/>
        <v>0</v>
      </c>
      <c r="IU27" s="115">
        <f t="shared" si="118"/>
        <v>0</v>
      </c>
      <c r="IV27" s="39">
        <v>44406</v>
      </c>
      <c r="IW27" s="39">
        <f>-1925-553-522+288+1163+1200+366+600+962+642+956+1200+415+838+1200+1060+1078+10145-100-113-130-225</f>
        <v>18545</v>
      </c>
      <c r="IX27" s="115">
        <f t="shared" si="119"/>
        <v>62951</v>
      </c>
      <c r="JA27" s="115">
        <f t="shared" si="120"/>
        <v>0</v>
      </c>
      <c r="JB27" s="40">
        <f t="shared" si="121"/>
        <v>44406</v>
      </c>
      <c r="JC27" s="39">
        <f t="shared" si="122"/>
        <v>18545</v>
      </c>
      <c r="JD27" s="115">
        <f t="shared" si="123"/>
        <v>62951</v>
      </c>
      <c r="JE27" s="40"/>
      <c r="JG27" s="115">
        <f t="shared" si="124"/>
        <v>0</v>
      </c>
      <c r="JH27" s="40"/>
      <c r="JJ27" s="115">
        <f t="shared" si="125"/>
        <v>0</v>
      </c>
      <c r="JK27" s="40">
        <f t="shared" si="126"/>
        <v>0</v>
      </c>
      <c r="JL27" s="39">
        <f t="shared" si="127"/>
        <v>0</v>
      </c>
      <c r="JM27" s="115">
        <f t="shared" si="128"/>
        <v>0</v>
      </c>
      <c r="JP27" s="115">
        <f t="shared" si="129"/>
        <v>0</v>
      </c>
      <c r="JQ27" s="40">
        <f t="shared" si="130"/>
        <v>186360</v>
      </c>
      <c r="JR27" s="39">
        <f t="shared" si="131"/>
        <v>22045</v>
      </c>
      <c r="JS27" s="115">
        <f t="shared" si="132"/>
        <v>208405</v>
      </c>
      <c r="JT27" s="39">
        <v>10000</v>
      </c>
      <c r="JV27" s="115">
        <f t="shared" si="133"/>
        <v>10000</v>
      </c>
      <c r="JW27" s="39">
        <v>428863</v>
      </c>
      <c r="JX27" s="39">
        <f>-16000-2253-18500-3940-10033-1000-6858-178-24-800-7245-15000-3582-23147-19853-20000</f>
        <v>-148413</v>
      </c>
      <c r="JY27" s="115">
        <f t="shared" si="134"/>
        <v>280450</v>
      </c>
      <c r="JZ27" s="39">
        <v>150000</v>
      </c>
      <c r="KA27" s="39">
        <v>-150000</v>
      </c>
      <c r="KB27" s="115">
        <f t="shared" si="135"/>
        <v>0</v>
      </c>
      <c r="KC27" s="40">
        <f t="shared" si="136"/>
        <v>578863</v>
      </c>
      <c r="KD27" s="39">
        <f t="shared" si="137"/>
        <v>-298413</v>
      </c>
      <c r="KE27" s="115">
        <f t="shared" si="138"/>
        <v>280450</v>
      </c>
      <c r="KF27" s="39">
        <v>1807</v>
      </c>
      <c r="KG27" s="39">
        <v>-300</v>
      </c>
      <c r="KH27" s="115">
        <f t="shared" si="139"/>
        <v>1507</v>
      </c>
      <c r="KK27" s="115">
        <f t="shared" si="140"/>
        <v>0</v>
      </c>
      <c r="KL27" s="39">
        <v>222600</v>
      </c>
      <c r="KM27" s="39">
        <f>1925+624+1612+1075-29324-17952-11968-10145-1377+568</f>
        <v>-64962</v>
      </c>
      <c r="KN27" s="115">
        <f t="shared" si="141"/>
        <v>157638</v>
      </c>
      <c r="KO27" s="39">
        <v>9000</v>
      </c>
      <c r="KQ27" s="115">
        <f t="shared" si="142"/>
        <v>9000</v>
      </c>
      <c r="KR27" s="40">
        <f t="shared" si="143"/>
        <v>233407</v>
      </c>
      <c r="KS27" s="39">
        <f t="shared" si="144"/>
        <v>-65262</v>
      </c>
      <c r="KT27" s="115">
        <f t="shared" si="145"/>
        <v>168145</v>
      </c>
      <c r="KU27" s="40">
        <f t="shared" si="146"/>
        <v>822270</v>
      </c>
      <c r="KV27" s="39">
        <f t="shared" si="147"/>
        <v>-363675</v>
      </c>
      <c r="KW27" s="115">
        <f t="shared" si="148"/>
        <v>458595</v>
      </c>
      <c r="KX27" s="40"/>
      <c r="KZ27" s="115">
        <f t="shared" si="149"/>
        <v>0</v>
      </c>
      <c r="LA27" s="40"/>
      <c r="LC27" s="115">
        <f t="shared" si="150"/>
        <v>0</v>
      </c>
      <c r="LD27" s="40"/>
      <c r="LF27" s="115">
        <f t="shared" si="151"/>
        <v>0</v>
      </c>
      <c r="LG27" s="40"/>
      <c r="LI27" s="115">
        <f t="shared" si="152"/>
        <v>0</v>
      </c>
      <c r="LJ27" s="40"/>
      <c r="LL27" s="115">
        <f t="shared" si="153"/>
        <v>0</v>
      </c>
      <c r="LM27" s="40">
        <f t="shared" si="154"/>
        <v>0</v>
      </c>
      <c r="LN27" s="39">
        <f t="shared" si="155"/>
        <v>0</v>
      </c>
      <c r="LO27" s="115">
        <f t="shared" si="156"/>
        <v>0</v>
      </c>
      <c r="LP27" s="40"/>
      <c r="LR27" s="115">
        <f t="shared" si="157"/>
        <v>0</v>
      </c>
      <c r="LS27" s="40"/>
      <c r="LU27" s="115">
        <f t="shared" si="158"/>
        <v>0</v>
      </c>
      <c r="LV27" s="40"/>
      <c r="LX27" s="115">
        <f t="shared" si="159"/>
        <v>0</v>
      </c>
      <c r="LY27" s="40"/>
      <c r="MA27" s="115">
        <f t="shared" si="160"/>
        <v>0</v>
      </c>
      <c r="MB27" s="40">
        <f t="shared" si="161"/>
        <v>0</v>
      </c>
      <c r="MC27" s="39">
        <f t="shared" si="162"/>
        <v>0</v>
      </c>
      <c r="MD27" s="115">
        <f t="shared" si="163"/>
        <v>0</v>
      </c>
      <c r="ME27" s="40">
        <f t="shared" si="164"/>
        <v>0</v>
      </c>
      <c r="MF27" s="39">
        <f t="shared" si="165"/>
        <v>0</v>
      </c>
      <c r="MG27" s="115">
        <f t="shared" si="166"/>
        <v>0</v>
      </c>
      <c r="MH27" s="40"/>
      <c r="MJ27" s="115">
        <f t="shared" si="167"/>
        <v>0</v>
      </c>
      <c r="MM27" s="115">
        <f t="shared" si="168"/>
        <v>0</v>
      </c>
      <c r="MP27" s="115">
        <f t="shared" si="169"/>
        <v>0</v>
      </c>
      <c r="MS27" s="115">
        <f t="shared" si="170"/>
        <v>0</v>
      </c>
      <c r="MV27" s="115">
        <f t="shared" si="171"/>
        <v>0</v>
      </c>
      <c r="MW27" s="40">
        <f t="shared" si="172"/>
        <v>0</v>
      </c>
      <c r="MX27" s="39">
        <f t="shared" si="173"/>
        <v>0</v>
      </c>
      <c r="MY27" s="115">
        <f t="shared" si="174"/>
        <v>0</v>
      </c>
      <c r="NB27" s="115">
        <f t="shared" si="175"/>
        <v>0</v>
      </c>
      <c r="NE27" s="115">
        <f t="shared" si="176"/>
        <v>0</v>
      </c>
      <c r="NF27" s="40">
        <f t="shared" si="177"/>
        <v>0</v>
      </c>
      <c r="NG27" s="39">
        <f t="shared" si="178"/>
        <v>0</v>
      </c>
      <c r="NH27" s="115">
        <f t="shared" si="179"/>
        <v>0</v>
      </c>
      <c r="NK27" s="115">
        <f t="shared" si="180"/>
        <v>0</v>
      </c>
      <c r="NN27" s="115">
        <f t="shared" si="181"/>
        <v>0</v>
      </c>
      <c r="NO27" s="40">
        <f t="shared" si="182"/>
        <v>0</v>
      </c>
      <c r="NP27" s="39">
        <f t="shared" si="183"/>
        <v>0</v>
      </c>
      <c r="NQ27" s="115">
        <f t="shared" si="184"/>
        <v>0</v>
      </c>
      <c r="NT27" s="115">
        <f t="shared" si="185"/>
        <v>0</v>
      </c>
      <c r="NU27" s="39">
        <f t="shared" si="186"/>
        <v>0</v>
      </c>
      <c r="NV27" s="39">
        <f t="shared" si="187"/>
        <v>0</v>
      </c>
      <c r="NW27" s="115">
        <f t="shared" si="188"/>
        <v>0</v>
      </c>
      <c r="NX27" s="40">
        <f t="shared" si="189"/>
        <v>0</v>
      </c>
      <c r="NY27" s="39">
        <f t="shared" si="190"/>
        <v>0</v>
      </c>
      <c r="NZ27" s="115">
        <f t="shared" si="191"/>
        <v>0</v>
      </c>
      <c r="OA27" s="40">
        <f t="shared" si="2"/>
        <v>1012330</v>
      </c>
      <c r="OB27" s="39">
        <f t="shared" si="3"/>
        <v>-341630</v>
      </c>
      <c r="OC27" s="115">
        <f t="shared" si="192"/>
        <v>670700</v>
      </c>
      <c r="OD27" s="40">
        <f t="shared" si="4"/>
        <v>1012330</v>
      </c>
      <c r="OE27" s="39">
        <f t="shared" si="5"/>
        <v>-341630</v>
      </c>
      <c r="OF27" s="115">
        <f t="shared" si="193"/>
        <v>670700</v>
      </c>
      <c r="OG27" s="41"/>
    </row>
    <row r="28" spans="1:397" s="24" customFormat="1" ht="16.5" thickBot="1" x14ac:dyDescent="0.3">
      <c r="A28" s="21">
        <v>19</v>
      </c>
      <c r="B28" s="22" t="s">
        <v>225</v>
      </c>
      <c r="C28" s="48" t="s">
        <v>320</v>
      </c>
      <c r="D28" s="24">
        <f>SUM(D23:D27)</f>
        <v>0</v>
      </c>
      <c r="E28" s="24">
        <f>SUM(E23:E27)</f>
        <v>0</v>
      </c>
      <c r="F28" s="113">
        <f t="shared" si="6"/>
        <v>0</v>
      </c>
      <c r="G28" s="27">
        <f>SUM(G23:G27)</f>
        <v>0</v>
      </c>
      <c r="H28" s="24">
        <f>SUM(H23:H27)</f>
        <v>0</v>
      </c>
      <c r="I28" s="113">
        <f t="shared" si="7"/>
        <v>0</v>
      </c>
      <c r="J28" s="24">
        <f>SUM(J23:J27)</f>
        <v>0</v>
      </c>
      <c r="K28" s="24">
        <f>SUM(K23:K27)</f>
        <v>0</v>
      </c>
      <c r="L28" s="113">
        <f t="shared" si="8"/>
        <v>0</v>
      </c>
      <c r="M28" s="24">
        <f>SUM(M23:M27)</f>
        <v>0</v>
      </c>
      <c r="N28" s="24">
        <f>SUM(N23:N27)</f>
        <v>0</v>
      </c>
      <c r="O28" s="113">
        <f t="shared" si="9"/>
        <v>0</v>
      </c>
      <c r="P28" s="24">
        <f>SUM(P23:P27)</f>
        <v>0</v>
      </c>
      <c r="Q28" s="24">
        <f>SUM(Q23:Q27)</f>
        <v>0</v>
      </c>
      <c r="R28" s="113">
        <f t="shared" si="10"/>
        <v>0</v>
      </c>
      <c r="S28" s="24">
        <f>SUM(S23:S27)</f>
        <v>0</v>
      </c>
      <c r="T28" s="24">
        <f>SUM(T23:T27)</f>
        <v>0</v>
      </c>
      <c r="U28" s="113">
        <f t="shared" si="11"/>
        <v>0</v>
      </c>
      <c r="V28" s="24">
        <f>SUM(V23:V27)</f>
        <v>0</v>
      </c>
      <c r="W28" s="24">
        <f>SUM(W23:W27)</f>
        <v>0</v>
      </c>
      <c r="X28" s="113">
        <f t="shared" si="12"/>
        <v>0</v>
      </c>
      <c r="Y28" s="24">
        <f>SUM(Y23:Y27)</f>
        <v>0</v>
      </c>
      <c r="Z28" s="24">
        <f>SUM(Z23:Z27)</f>
        <v>0</v>
      </c>
      <c r="AA28" s="113">
        <f t="shared" si="13"/>
        <v>0</v>
      </c>
      <c r="AB28" s="25">
        <f t="shared" si="14"/>
        <v>0</v>
      </c>
      <c r="AC28" s="24">
        <f t="shared" si="15"/>
        <v>0</v>
      </c>
      <c r="AD28" s="113">
        <f t="shared" si="16"/>
        <v>0</v>
      </c>
      <c r="AE28" s="24">
        <f>SUM(AE23:AE27)</f>
        <v>0</v>
      </c>
      <c r="AF28" s="24">
        <f>SUM(AF23:AF27)</f>
        <v>0</v>
      </c>
      <c r="AG28" s="113">
        <f t="shared" si="17"/>
        <v>0</v>
      </c>
      <c r="AH28" s="25">
        <f t="shared" si="18"/>
        <v>0</v>
      </c>
      <c r="AI28" s="24">
        <f t="shared" si="19"/>
        <v>0</v>
      </c>
      <c r="AJ28" s="113">
        <f t="shared" si="20"/>
        <v>0</v>
      </c>
      <c r="AK28" s="24">
        <f>SUM(AK23:AK27)</f>
        <v>0</v>
      </c>
      <c r="AL28" s="24">
        <f>SUM(AL23:AL27)</f>
        <v>0</v>
      </c>
      <c r="AM28" s="113">
        <f t="shared" si="21"/>
        <v>0</v>
      </c>
      <c r="AN28" s="24">
        <f>SUM(AN23:AN27)</f>
        <v>0</v>
      </c>
      <c r="AO28" s="24">
        <f>SUM(AO23:AO27)</f>
        <v>0</v>
      </c>
      <c r="AP28" s="113">
        <f t="shared" si="22"/>
        <v>0</v>
      </c>
      <c r="AQ28" s="24">
        <f>SUM(AQ23:AQ27)</f>
        <v>0</v>
      </c>
      <c r="AR28" s="24">
        <f>SUM(AR23:AR27)</f>
        <v>0</v>
      </c>
      <c r="AS28" s="113">
        <f t="shared" si="23"/>
        <v>0</v>
      </c>
      <c r="AT28" s="24">
        <f>SUM(AT23:AT27)</f>
        <v>0</v>
      </c>
      <c r="AU28" s="24">
        <f>SUM(AU23:AU27)</f>
        <v>0</v>
      </c>
      <c r="AV28" s="113">
        <f t="shared" si="24"/>
        <v>0</v>
      </c>
      <c r="AW28" s="24">
        <f>SUM(AW23:AW27)</f>
        <v>0</v>
      </c>
      <c r="AX28" s="24">
        <f>SUM(AX23:AX27)</f>
        <v>0</v>
      </c>
      <c r="AY28" s="113">
        <f t="shared" si="25"/>
        <v>0</v>
      </c>
      <c r="AZ28" s="24">
        <f>SUM(AZ23:AZ27)</f>
        <v>0</v>
      </c>
      <c r="BA28" s="24">
        <f>SUM(BA23:BA27)</f>
        <v>0</v>
      </c>
      <c r="BB28" s="113">
        <f t="shared" si="26"/>
        <v>0</v>
      </c>
      <c r="BC28" s="24">
        <f>SUM(BC23:BC27)</f>
        <v>0</v>
      </c>
      <c r="BD28" s="24">
        <f>SUM(BD23:BD27)</f>
        <v>0</v>
      </c>
      <c r="BE28" s="113">
        <f t="shared" si="27"/>
        <v>0</v>
      </c>
      <c r="BF28" s="24">
        <f>SUM(BF23:BF27)</f>
        <v>0</v>
      </c>
      <c r="BG28" s="24">
        <f>SUM(BG23:BG27)</f>
        <v>0</v>
      </c>
      <c r="BH28" s="113">
        <f t="shared" si="28"/>
        <v>0</v>
      </c>
      <c r="BI28" s="24">
        <f>SUM(BI23:BI27)</f>
        <v>0</v>
      </c>
      <c r="BJ28" s="24">
        <f>SUM(BJ23:BJ27)</f>
        <v>0</v>
      </c>
      <c r="BK28" s="113">
        <f t="shared" si="29"/>
        <v>0</v>
      </c>
      <c r="BL28" s="25">
        <f t="shared" si="30"/>
        <v>0</v>
      </c>
      <c r="BM28" s="24">
        <f t="shared" si="31"/>
        <v>0</v>
      </c>
      <c r="BN28" s="113">
        <f t="shared" si="32"/>
        <v>0</v>
      </c>
      <c r="BO28" s="24">
        <f>SUM(BO23:BO27)</f>
        <v>0</v>
      </c>
      <c r="BP28" s="24">
        <f>SUM(BP23:BP27)</f>
        <v>0</v>
      </c>
      <c r="BQ28" s="113">
        <f t="shared" si="33"/>
        <v>0</v>
      </c>
      <c r="BR28" s="24">
        <f>SUM(BR23:BR27)</f>
        <v>0</v>
      </c>
      <c r="BS28" s="24">
        <f>SUM(BS23:BS27)</f>
        <v>0</v>
      </c>
      <c r="BT28" s="113">
        <f t="shared" si="34"/>
        <v>0</v>
      </c>
      <c r="BU28" s="24">
        <f>SUM(BU23:BU27)</f>
        <v>0</v>
      </c>
      <c r="BV28" s="24">
        <f>SUM(BV23:BV27)</f>
        <v>0</v>
      </c>
      <c r="BW28" s="113">
        <f t="shared" si="35"/>
        <v>0</v>
      </c>
      <c r="BX28" s="24">
        <f>SUM(BX23:BX27)</f>
        <v>0</v>
      </c>
      <c r="BY28" s="24">
        <f>SUM(BY23:BY27)</f>
        <v>0</v>
      </c>
      <c r="BZ28" s="113">
        <f t="shared" si="36"/>
        <v>0</v>
      </c>
      <c r="CA28" s="24">
        <f>SUM(CA23:CA27)</f>
        <v>0</v>
      </c>
      <c r="CB28" s="24">
        <f>SUM(CB23:CB27)</f>
        <v>0</v>
      </c>
      <c r="CC28" s="113">
        <f t="shared" si="37"/>
        <v>0</v>
      </c>
      <c r="CD28" s="24">
        <f>SUM(CD23:CD27)</f>
        <v>0</v>
      </c>
      <c r="CE28" s="24">
        <f>SUM(CE23:CE27)</f>
        <v>0</v>
      </c>
      <c r="CF28" s="113">
        <f t="shared" si="38"/>
        <v>0</v>
      </c>
      <c r="CG28" s="24">
        <f>SUM(CG23:CG27)</f>
        <v>0</v>
      </c>
      <c r="CH28" s="24">
        <f>SUM(CH23:CH27)</f>
        <v>0</v>
      </c>
      <c r="CI28" s="113">
        <f t="shared" si="39"/>
        <v>0</v>
      </c>
      <c r="CJ28" s="24">
        <f>SUM(CJ23:CJ27)</f>
        <v>0</v>
      </c>
      <c r="CK28" s="24">
        <f>SUM(CK23:CK27)</f>
        <v>0</v>
      </c>
      <c r="CL28" s="113">
        <f t="shared" si="40"/>
        <v>0</v>
      </c>
      <c r="CM28" s="25">
        <f t="shared" si="41"/>
        <v>0</v>
      </c>
      <c r="CN28" s="24">
        <f t="shared" si="42"/>
        <v>0</v>
      </c>
      <c r="CO28" s="113">
        <f t="shared" si="43"/>
        <v>0</v>
      </c>
      <c r="CP28" s="24">
        <f>SUM(CP23:CP27)</f>
        <v>0</v>
      </c>
      <c r="CQ28" s="24">
        <f>SUM(CQ23:CQ27)</f>
        <v>0</v>
      </c>
      <c r="CR28" s="113">
        <f t="shared" si="44"/>
        <v>0</v>
      </c>
      <c r="CS28" s="24">
        <f>SUM(CS23:CS27)</f>
        <v>0</v>
      </c>
      <c r="CT28" s="24">
        <f>SUM(CT23:CT27)</f>
        <v>0</v>
      </c>
      <c r="CU28" s="113">
        <f t="shared" si="45"/>
        <v>0</v>
      </c>
      <c r="CV28" s="24">
        <f>SUM(CV23:CV27)</f>
        <v>0</v>
      </c>
      <c r="CW28" s="24">
        <f>SUM(CW23:CW27)</f>
        <v>0</v>
      </c>
      <c r="CX28" s="113">
        <f t="shared" si="46"/>
        <v>0</v>
      </c>
      <c r="CY28" s="24">
        <f>SUM(CY23:CY27)</f>
        <v>0</v>
      </c>
      <c r="CZ28" s="24">
        <f>SUM(CZ23:CZ27)</f>
        <v>0</v>
      </c>
      <c r="DA28" s="113">
        <f t="shared" si="47"/>
        <v>0</v>
      </c>
      <c r="DB28" s="24">
        <f>SUM(DB23:DB27)</f>
        <v>0</v>
      </c>
      <c r="DC28" s="24">
        <f>SUM(DC23:DC27)</f>
        <v>0</v>
      </c>
      <c r="DD28" s="113">
        <f t="shared" si="48"/>
        <v>0</v>
      </c>
      <c r="DE28" s="25">
        <f t="shared" si="49"/>
        <v>0</v>
      </c>
      <c r="DF28" s="24">
        <f t="shared" si="50"/>
        <v>0</v>
      </c>
      <c r="DG28" s="113">
        <f t="shared" si="51"/>
        <v>0</v>
      </c>
      <c r="DH28" s="24">
        <f>SUM(DH23:DH27)</f>
        <v>0</v>
      </c>
      <c r="DI28" s="24">
        <f>SUM(DI23:DI27)</f>
        <v>0</v>
      </c>
      <c r="DJ28" s="113">
        <f t="shared" si="52"/>
        <v>0</v>
      </c>
      <c r="DK28" s="24">
        <f>SUM(DK23:DK27)</f>
        <v>0</v>
      </c>
      <c r="DL28" s="24">
        <f>SUM(DL23:DL27)</f>
        <v>0</v>
      </c>
      <c r="DM28" s="113">
        <f t="shared" si="53"/>
        <v>0</v>
      </c>
      <c r="DN28" s="24">
        <f>SUM(DN23:DN27)</f>
        <v>0</v>
      </c>
      <c r="DO28" s="24">
        <f>SUM(DO23:DO27)</f>
        <v>0</v>
      </c>
      <c r="DP28" s="113">
        <f t="shared" si="54"/>
        <v>0</v>
      </c>
      <c r="DQ28" s="24">
        <f>SUM(DQ23:DQ27)</f>
        <v>0</v>
      </c>
      <c r="DR28" s="24">
        <f>SUM(DR23:DR27)</f>
        <v>0</v>
      </c>
      <c r="DS28" s="113">
        <f t="shared" si="55"/>
        <v>0</v>
      </c>
      <c r="DT28" s="24">
        <f>SUM(DT23:DT27)</f>
        <v>0</v>
      </c>
      <c r="DU28" s="24">
        <f>SUM(DU23:DU27)</f>
        <v>0</v>
      </c>
      <c r="DV28" s="113">
        <f t="shared" si="56"/>
        <v>0</v>
      </c>
      <c r="DW28" s="24">
        <f>SUM(DW23:DW27)</f>
        <v>0</v>
      </c>
      <c r="DX28" s="24">
        <f>SUM(DX23:DX27)</f>
        <v>0</v>
      </c>
      <c r="DY28" s="113">
        <f t="shared" si="57"/>
        <v>0</v>
      </c>
      <c r="DZ28" s="24">
        <f>SUM(DZ23:DZ27)</f>
        <v>0</v>
      </c>
      <c r="EA28" s="24">
        <f>SUM(EA23:EA27)</f>
        <v>0</v>
      </c>
      <c r="EB28" s="113">
        <f t="shared" si="58"/>
        <v>0</v>
      </c>
      <c r="EC28" s="25">
        <f t="shared" si="59"/>
        <v>0</v>
      </c>
      <c r="ED28" s="24">
        <f t="shared" si="60"/>
        <v>0</v>
      </c>
      <c r="EE28" s="113">
        <f t="shared" si="61"/>
        <v>0</v>
      </c>
      <c r="EF28" s="24">
        <f>SUM(EF23:EF27)</f>
        <v>0</v>
      </c>
      <c r="EG28" s="24">
        <f>SUM(EG23:EG27)</f>
        <v>0</v>
      </c>
      <c r="EH28" s="113">
        <f t="shared" si="62"/>
        <v>0</v>
      </c>
      <c r="EI28" s="24">
        <f>SUM(EI23:EI27)</f>
        <v>0</v>
      </c>
      <c r="EJ28" s="24">
        <f>SUM(EJ23:EJ27)</f>
        <v>0</v>
      </c>
      <c r="EK28" s="113">
        <f t="shared" si="63"/>
        <v>0</v>
      </c>
      <c r="EL28" s="24">
        <f>SUM(EL23:EL27)</f>
        <v>0</v>
      </c>
      <c r="EM28" s="24">
        <f>SUM(EM23:EM27)</f>
        <v>0</v>
      </c>
      <c r="EN28" s="113">
        <f t="shared" si="64"/>
        <v>0</v>
      </c>
      <c r="EO28" s="25">
        <f t="shared" si="65"/>
        <v>0</v>
      </c>
      <c r="EP28" s="24">
        <f t="shared" si="66"/>
        <v>0</v>
      </c>
      <c r="EQ28" s="113">
        <f t="shared" si="67"/>
        <v>0</v>
      </c>
      <c r="ER28" s="24">
        <f>SUM(ER23:ER27)</f>
        <v>0</v>
      </c>
      <c r="ES28" s="24">
        <f>SUM(ES23:ES27)</f>
        <v>0</v>
      </c>
      <c r="ET28" s="113">
        <f t="shared" si="68"/>
        <v>0</v>
      </c>
      <c r="EU28" s="24">
        <f>SUM(EU23:EU27)</f>
        <v>0</v>
      </c>
      <c r="EV28" s="24">
        <f>SUM(EV23:EV27)</f>
        <v>0</v>
      </c>
      <c r="EW28" s="113">
        <f t="shared" si="69"/>
        <v>0</v>
      </c>
      <c r="EX28" s="24">
        <f>SUM(EX23:EX27)</f>
        <v>0</v>
      </c>
      <c r="EY28" s="24">
        <f>SUM(EY23:EY27)</f>
        <v>0</v>
      </c>
      <c r="EZ28" s="113">
        <f t="shared" si="70"/>
        <v>0</v>
      </c>
      <c r="FA28" s="24">
        <f>SUM(FA23:FA27)</f>
        <v>0</v>
      </c>
      <c r="FB28" s="24">
        <f>SUM(FB23:FB27)</f>
        <v>0</v>
      </c>
      <c r="FC28" s="113">
        <f t="shared" si="71"/>
        <v>0</v>
      </c>
      <c r="FD28" s="24">
        <f>SUM(FD23:FD27)</f>
        <v>0</v>
      </c>
      <c r="FE28" s="24">
        <f>SUM(FE23:FE27)</f>
        <v>0</v>
      </c>
      <c r="FF28" s="113">
        <f t="shared" si="72"/>
        <v>0</v>
      </c>
      <c r="FG28" s="24">
        <f>SUM(FG23:FG27)</f>
        <v>3700</v>
      </c>
      <c r="FH28" s="24">
        <f>SUM(FH23:FH27)</f>
        <v>0</v>
      </c>
      <c r="FI28" s="113">
        <f t="shared" si="73"/>
        <v>3700</v>
      </c>
      <c r="FJ28" s="25">
        <f t="shared" si="74"/>
        <v>3700</v>
      </c>
      <c r="FK28" s="24">
        <f t="shared" si="75"/>
        <v>0</v>
      </c>
      <c r="FL28" s="113">
        <f t="shared" si="76"/>
        <v>3700</v>
      </c>
      <c r="FM28" s="24">
        <f>SUM(FM23:FM27)</f>
        <v>0</v>
      </c>
      <c r="FN28" s="24">
        <f>SUM(FN23:FN27)</f>
        <v>0</v>
      </c>
      <c r="FO28" s="113">
        <f t="shared" si="77"/>
        <v>0</v>
      </c>
      <c r="FP28" s="24">
        <f>SUM(FP23:FP27)</f>
        <v>0</v>
      </c>
      <c r="FQ28" s="24">
        <f>SUM(FQ23:FQ27)</f>
        <v>0</v>
      </c>
      <c r="FR28" s="113">
        <f t="shared" si="78"/>
        <v>0</v>
      </c>
      <c r="FS28" s="24">
        <f>SUM(FS23:FS27)</f>
        <v>0</v>
      </c>
      <c r="FT28" s="24">
        <f>SUM(FT23:FT27)</f>
        <v>0</v>
      </c>
      <c r="FU28" s="113">
        <f t="shared" si="79"/>
        <v>0</v>
      </c>
      <c r="FV28" s="24">
        <f>SUM(FV23:FV27)</f>
        <v>0</v>
      </c>
      <c r="FW28" s="24">
        <f>SUM(FW23:FW27)</f>
        <v>0</v>
      </c>
      <c r="FX28" s="113">
        <f t="shared" si="80"/>
        <v>0</v>
      </c>
      <c r="FY28" s="24">
        <f>SUM(FY23:FY27)</f>
        <v>0</v>
      </c>
      <c r="FZ28" s="24">
        <f>SUM(FZ23:FZ27)</f>
        <v>0</v>
      </c>
      <c r="GA28" s="113">
        <f t="shared" si="81"/>
        <v>0</v>
      </c>
      <c r="GB28" s="25">
        <f t="shared" si="82"/>
        <v>0</v>
      </c>
      <c r="GC28" s="24">
        <f t="shared" si="83"/>
        <v>0</v>
      </c>
      <c r="GD28" s="113">
        <f t="shared" si="84"/>
        <v>0</v>
      </c>
      <c r="GE28" s="24">
        <f>SUM(GE23:GE27)</f>
        <v>0</v>
      </c>
      <c r="GF28" s="24">
        <f>SUM(GF23:GF27)</f>
        <v>0</v>
      </c>
      <c r="GG28" s="113">
        <f t="shared" si="85"/>
        <v>0</v>
      </c>
      <c r="GH28" s="24">
        <f t="shared" si="86"/>
        <v>0</v>
      </c>
      <c r="GI28" s="24">
        <f t="shared" si="86"/>
        <v>0</v>
      </c>
      <c r="GJ28" s="113">
        <f t="shared" si="87"/>
        <v>0</v>
      </c>
      <c r="GK28" s="24">
        <f>SUM(GK23:GK27)</f>
        <v>0</v>
      </c>
      <c r="GL28" s="24">
        <f>SUM(GL23:GL27)</f>
        <v>0</v>
      </c>
      <c r="GM28" s="113">
        <f t="shared" si="88"/>
        <v>0</v>
      </c>
      <c r="GN28" s="24">
        <f>SUM(GN23:GN27)</f>
        <v>0</v>
      </c>
      <c r="GO28" s="24">
        <f>SUM(GO23:GO27)</f>
        <v>0</v>
      </c>
      <c r="GP28" s="113">
        <f t="shared" si="89"/>
        <v>0</v>
      </c>
      <c r="GQ28" s="25">
        <f t="shared" si="90"/>
        <v>0</v>
      </c>
      <c r="GR28" s="24">
        <f t="shared" si="91"/>
        <v>0</v>
      </c>
      <c r="GS28" s="113">
        <f t="shared" si="92"/>
        <v>0</v>
      </c>
      <c r="GT28" s="25">
        <f t="shared" si="0"/>
        <v>3700</v>
      </c>
      <c r="GU28" s="24">
        <f t="shared" si="1"/>
        <v>0</v>
      </c>
      <c r="GV28" s="113">
        <f t="shared" si="93"/>
        <v>3700</v>
      </c>
      <c r="GW28" s="24">
        <f>SUM(GW23:GW27)</f>
        <v>0</v>
      </c>
      <c r="GX28" s="24">
        <f>SUM(GX23:GX27)</f>
        <v>0</v>
      </c>
      <c r="GY28" s="113">
        <f t="shared" si="94"/>
        <v>0</v>
      </c>
      <c r="GZ28" s="24">
        <f>SUM(GZ23:GZ27)</f>
        <v>0</v>
      </c>
      <c r="HA28" s="24">
        <f>SUM(HA23:HA27)</f>
        <v>0</v>
      </c>
      <c r="HB28" s="113">
        <f t="shared" si="95"/>
        <v>0</v>
      </c>
      <c r="HC28" s="24">
        <f>SUM(HC23:HC27)</f>
        <v>0</v>
      </c>
      <c r="HD28" s="24">
        <f>SUM(HD23:HD27)</f>
        <v>0</v>
      </c>
      <c r="HE28" s="113">
        <f t="shared" si="96"/>
        <v>0</v>
      </c>
      <c r="HF28" s="24">
        <f>SUM(HF23:HF27)</f>
        <v>8100</v>
      </c>
      <c r="HG28" s="24">
        <f>SUM(HG23:HG27)</f>
        <v>202</v>
      </c>
      <c r="HH28" s="113">
        <f t="shared" si="97"/>
        <v>8302</v>
      </c>
      <c r="HI28" s="24">
        <f>SUM(HI23:HI27)</f>
        <v>14625</v>
      </c>
      <c r="HJ28" s="24">
        <f>SUM(HJ23:HJ27)</f>
        <v>0</v>
      </c>
      <c r="HK28" s="113">
        <f t="shared" si="98"/>
        <v>14625</v>
      </c>
      <c r="HL28" s="24">
        <f>SUM(HL23:HL27)</f>
        <v>0</v>
      </c>
      <c r="HM28" s="24">
        <f>SUM(HM23:HM27)</f>
        <v>0</v>
      </c>
      <c r="HN28" s="113">
        <f t="shared" si="99"/>
        <v>0</v>
      </c>
      <c r="HO28" s="24">
        <f>SUM(HO23:HO27)</f>
        <v>127329</v>
      </c>
      <c r="HP28" s="24">
        <f>SUM(HP23:HP27)</f>
        <v>3500</v>
      </c>
      <c r="HQ28" s="113">
        <f t="shared" si="100"/>
        <v>130829</v>
      </c>
      <c r="HR28" s="24">
        <f>SUM(HR23:HR27)</f>
        <v>3150</v>
      </c>
      <c r="HS28" s="24">
        <f>SUM(HS23:HS27)</f>
        <v>0</v>
      </c>
      <c r="HT28" s="113">
        <f t="shared" si="101"/>
        <v>3150</v>
      </c>
      <c r="HU28" s="25">
        <f t="shared" si="102"/>
        <v>153204</v>
      </c>
      <c r="HV28" s="24">
        <f t="shared" si="103"/>
        <v>3702</v>
      </c>
      <c r="HW28" s="113">
        <f t="shared" si="104"/>
        <v>156906</v>
      </c>
      <c r="HX28" s="24">
        <f>SUM(HX23:HX27)</f>
        <v>0</v>
      </c>
      <c r="HY28" s="24">
        <f>SUM(HY23:HY27)</f>
        <v>0</v>
      </c>
      <c r="HZ28" s="113">
        <f t="shared" si="105"/>
        <v>0</v>
      </c>
      <c r="IA28" s="25">
        <f t="shared" si="106"/>
        <v>0</v>
      </c>
      <c r="IB28" s="24">
        <f t="shared" si="107"/>
        <v>0</v>
      </c>
      <c r="IC28" s="113">
        <f t="shared" si="108"/>
        <v>0</v>
      </c>
      <c r="ID28" s="24">
        <f>SUM(ID23:ID27)</f>
        <v>0</v>
      </c>
      <c r="IE28" s="24">
        <f>SUM(IE23:IE27)</f>
        <v>0</v>
      </c>
      <c r="IF28" s="113">
        <f t="shared" si="109"/>
        <v>0</v>
      </c>
      <c r="IG28" s="24">
        <f>SUM(IG23:IG27)</f>
        <v>0</v>
      </c>
      <c r="IH28" s="24">
        <f>SUM(IH23:IH27)</f>
        <v>0</v>
      </c>
      <c r="II28" s="113">
        <f t="shared" si="110"/>
        <v>0</v>
      </c>
      <c r="IJ28" s="25">
        <f t="shared" si="111"/>
        <v>0</v>
      </c>
      <c r="IK28" s="24">
        <f t="shared" si="112"/>
        <v>0</v>
      </c>
      <c r="IL28" s="113">
        <f t="shared" si="113"/>
        <v>0</v>
      </c>
      <c r="IM28" s="24">
        <f>SUM(IM23:IM27)</f>
        <v>0</v>
      </c>
      <c r="IN28" s="24">
        <f>SUM(IN23:IN27)</f>
        <v>0</v>
      </c>
      <c r="IO28" s="113">
        <f t="shared" si="114"/>
        <v>0</v>
      </c>
      <c r="IP28" s="24">
        <f>SUM(IP23:IP27)</f>
        <v>0</v>
      </c>
      <c r="IQ28" s="24">
        <f>SUM(IQ23:IQ27)</f>
        <v>0</v>
      </c>
      <c r="IR28" s="113">
        <f t="shared" si="115"/>
        <v>0</v>
      </c>
      <c r="IS28" s="25">
        <f t="shared" si="116"/>
        <v>0</v>
      </c>
      <c r="IT28" s="24">
        <f t="shared" si="117"/>
        <v>0</v>
      </c>
      <c r="IU28" s="113">
        <f t="shared" si="118"/>
        <v>0</v>
      </c>
      <c r="IV28" s="24">
        <f>SUM(IV23:IV27)</f>
        <v>141240</v>
      </c>
      <c r="IW28" s="24">
        <f>SUM(IW23:IW27)</f>
        <v>64962</v>
      </c>
      <c r="IX28" s="113">
        <f t="shared" si="119"/>
        <v>206202</v>
      </c>
      <c r="IY28" s="24">
        <f>SUM(IY23:IY27)</f>
        <v>8000</v>
      </c>
      <c r="IZ28" s="24">
        <f>SUM(IZ23:IZ27)</f>
        <v>0</v>
      </c>
      <c r="JA28" s="113">
        <f t="shared" si="120"/>
        <v>8000</v>
      </c>
      <c r="JB28" s="25">
        <f t="shared" si="121"/>
        <v>149240</v>
      </c>
      <c r="JC28" s="24">
        <f t="shared" si="122"/>
        <v>64962</v>
      </c>
      <c r="JD28" s="113">
        <f t="shared" si="123"/>
        <v>214202</v>
      </c>
      <c r="JE28" s="25">
        <f>SUM(JE23:JE27)</f>
        <v>0</v>
      </c>
      <c r="JF28" s="24">
        <f>SUM(JF23:JF27)</f>
        <v>0</v>
      </c>
      <c r="JG28" s="113">
        <f t="shared" si="124"/>
        <v>0</v>
      </c>
      <c r="JH28" s="25">
        <f>SUM(JH23:JH27)</f>
        <v>0</v>
      </c>
      <c r="JI28" s="24">
        <f>SUM(JI23:JI27)</f>
        <v>0</v>
      </c>
      <c r="JJ28" s="113">
        <f t="shared" si="125"/>
        <v>0</v>
      </c>
      <c r="JK28" s="25">
        <f t="shared" si="126"/>
        <v>0</v>
      </c>
      <c r="JL28" s="24">
        <f t="shared" si="127"/>
        <v>0</v>
      </c>
      <c r="JM28" s="113">
        <f t="shared" si="128"/>
        <v>0</v>
      </c>
      <c r="JN28" s="24">
        <f>SUM(JN23:JN27)</f>
        <v>0</v>
      </c>
      <c r="JO28" s="24">
        <f>SUM(JO23:JO27)</f>
        <v>0</v>
      </c>
      <c r="JP28" s="113">
        <f t="shared" si="129"/>
        <v>0</v>
      </c>
      <c r="JQ28" s="25">
        <f t="shared" si="130"/>
        <v>302444</v>
      </c>
      <c r="JR28" s="24">
        <f t="shared" si="131"/>
        <v>68664</v>
      </c>
      <c r="JS28" s="113">
        <f t="shared" si="132"/>
        <v>371108</v>
      </c>
      <c r="JT28" s="24">
        <f>SUM(JT23:JT27)</f>
        <v>10000</v>
      </c>
      <c r="JU28" s="24">
        <f>SUM(JU23:JU27)</f>
        <v>0</v>
      </c>
      <c r="JV28" s="113">
        <f t="shared" si="133"/>
        <v>10000</v>
      </c>
      <c r="JW28" s="24">
        <f>SUM(JW23:JW27)</f>
        <v>428863</v>
      </c>
      <c r="JX28" s="24">
        <f>SUM(JX23:JX27)</f>
        <v>-148413</v>
      </c>
      <c r="JY28" s="113">
        <f t="shared" si="134"/>
        <v>280450</v>
      </c>
      <c r="JZ28" s="24">
        <f>SUM(JZ23:JZ27)</f>
        <v>150000</v>
      </c>
      <c r="KA28" s="24">
        <f>SUM(KA23:KA27)</f>
        <v>-150000</v>
      </c>
      <c r="KB28" s="113">
        <f t="shared" si="135"/>
        <v>0</v>
      </c>
      <c r="KC28" s="25">
        <f t="shared" si="136"/>
        <v>578863</v>
      </c>
      <c r="KD28" s="24">
        <f t="shared" si="137"/>
        <v>-298413</v>
      </c>
      <c r="KE28" s="113">
        <f t="shared" si="138"/>
        <v>280450</v>
      </c>
      <c r="KF28" s="24">
        <f>SUM(KF23:KF27)</f>
        <v>1807</v>
      </c>
      <c r="KG28" s="24">
        <f>SUM(KG23:KG27)</f>
        <v>-300</v>
      </c>
      <c r="KH28" s="113">
        <f t="shared" si="139"/>
        <v>1507</v>
      </c>
      <c r="KI28" s="24">
        <f>SUM(KI23:KI27)</f>
        <v>0</v>
      </c>
      <c r="KJ28" s="24">
        <f>SUM(KJ23:KJ27)</f>
        <v>0</v>
      </c>
      <c r="KK28" s="113">
        <f t="shared" si="140"/>
        <v>0</v>
      </c>
      <c r="KL28" s="24">
        <f>SUM(KL23:KL27)</f>
        <v>222600</v>
      </c>
      <c r="KM28" s="24">
        <f>SUM(KM23:KM27)</f>
        <v>-64962</v>
      </c>
      <c r="KN28" s="113">
        <f t="shared" si="141"/>
        <v>157638</v>
      </c>
      <c r="KO28" s="24">
        <f>SUM(KO23:KO27)</f>
        <v>9000</v>
      </c>
      <c r="KP28" s="24">
        <f>SUM(KP23:KP27)</f>
        <v>0</v>
      </c>
      <c r="KQ28" s="113">
        <f t="shared" si="142"/>
        <v>9000</v>
      </c>
      <c r="KR28" s="25">
        <f t="shared" si="143"/>
        <v>233407</v>
      </c>
      <c r="KS28" s="24">
        <f t="shared" si="144"/>
        <v>-65262</v>
      </c>
      <c r="KT28" s="113">
        <f t="shared" si="145"/>
        <v>168145</v>
      </c>
      <c r="KU28" s="25">
        <f t="shared" si="146"/>
        <v>822270</v>
      </c>
      <c r="KV28" s="24">
        <f t="shared" si="147"/>
        <v>-363675</v>
      </c>
      <c r="KW28" s="113">
        <f t="shared" si="148"/>
        <v>458595</v>
      </c>
      <c r="KX28" s="25">
        <f>SUM(KX23:KX27)</f>
        <v>0</v>
      </c>
      <c r="KY28" s="24">
        <f>SUM(KY23:KY27)</f>
        <v>0</v>
      </c>
      <c r="KZ28" s="113">
        <f t="shared" si="149"/>
        <v>0</v>
      </c>
      <c r="LA28" s="25">
        <f>SUM(LA23:LA27)</f>
        <v>0</v>
      </c>
      <c r="LB28" s="24">
        <f>SUM(LB23:LB27)</f>
        <v>0</v>
      </c>
      <c r="LC28" s="113">
        <f t="shared" si="150"/>
        <v>0</v>
      </c>
      <c r="LD28" s="25">
        <f>SUM(LD23:LD27)</f>
        <v>0</v>
      </c>
      <c r="LE28" s="24">
        <f>SUM(LE23:LE27)</f>
        <v>0</v>
      </c>
      <c r="LF28" s="113">
        <f t="shared" si="151"/>
        <v>0</v>
      </c>
      <c r="LG28" s="25">
        <f>SUM(LG23:LG27)</f>
        <v>0</v>
      </c>
      <c r="LH28" s="24">
        <f>SUM(LH23:LH27)</f>
        <v>0</v>
      </c>
      <c r="LI28" s="113">
        <f t="shared" si="152"/>
        <v>0</v>
      </c>
      <c r="LJ28" s="25">
        <f>SUM(LJ23:LJ27)</f>
        <v>0</v>
      </c>
      <c r="LK28" s="24">
        <f>SUM(LK23:LK27)</f>
        <v>0</v>
      </c>
      <c r="LL28" s="113">
        <f t="shared" si="153"/>
        <v>0</v>
      </c>
      <c r="LM28" s="25">
        <f t="shared" si="154"/>
        <v>0</v>
      </c>
      <c r="LN28" s="24">
        <f t="shared" si="155"/>
        <v>0</v>
      </c>
      <c r="LO28" s="113">
        <f t="shared" si="156"/>
        <v>0</v>
      </c>
      <c r="LP28" s="25">
        <f>SUM(LP23:LP27)</f>
        <v>0</v>
      </c>
      <c r="LQ28" s="24">
        <f>SUM(LQ23:LQ27)</f>
        <v>0</v>
      </c>
      <c r="LR28" s="113">
        <f t="shared" si="157"/>
        <v>0</v>
      </c>
      <c r="LS28" s="25">
        <f>SUM(LS23:LS27)</f>
        <v>0</v>
      </c>
      <c r="LT28" s="24">
        <f>SUM(LT23:LT27)</f>
        <v>0</v>
      </c>
      <c r="LU28" s="113">
        <f t="shared" si="158"/>
        <v>0</v>
      </c>
      <c r="LV28" s="25">
        <f>SUM(LV23:LV27)</f>
        <v>0</v>
      </c>
      <c r="LW28" s="24">
        <f>SUM(LW23:LW27)</f>
        <v>0</v>
      </c>
      <c r="LX28" s="113">
        <f t="shared" si="159"/>
        <v>0</v>
      </c>
      <c r="LY28" s="25">
        <f>SUM(LY23:LY27)</f>
        <v>0</v>
      </c>
      <c r="LZ28" s="24">
        <f>SUM(LZ23:LZ27)</f>
        <v>0</v>
      </c>
      <c r="MA28" s="113">
        <f t="shared" si="160"/>
        <v>0</v>
      </c>
      <c r="MB28" s="25">
        <f t="shared" si="161"/>
        <v>0</v>
      </c>
      <c r="MC28" s="24">
        <f t="shared" si="162"/>
        <v>0</v>
      </c>
      <c r="MD28" s="113">
        <f t="shared" si="163"/>
        <v>0</v>
      </c>
      <c r="ME28" s="25">
        <f t="shared" si="164"/>
        <v>0</v>
      </c>
      <c r="MF28" s="24">
        <f t="shared" si="165"/>
        <v>0</v>
      </c>
      <c r="MG28" s="113">
        <f t="shared" si="166"/>
        <v>0</v>
      </c>
      <c r="MH28" s="25">
        <f>SUM(MH23:MH27)</f>
        <v>0</v>
      </c>
      <c r="MI28" s="24">
        <f>SUM(MI23:MI27)</f>
        <v>0</v>
      </c>
      <c r="MJ28" s="113">
        <f t="shared" si="167"/>
        <v>0</v>
      </c>
      <c r="MK28" s="24">
        <f>SUM(MK23:MK27)</f>
        <v>0</v>
      </c>
      <c r="ML28" s="24">
        <f>SUM(ML23:ML27)</f>
        <v>0</v>
      </c>
      <c r="MM28" s="113">
        <f t="shared" si="168"/>
        <v>0</v>
      </c>
      <c r="MN28" s="24">
        <f>SUM(MN23:MN27)</f>
        <v>0</v>
      </c>
      <c r="MO28" s="24">
        <f>SUM(MO23:MO27)</f>
        <v>0</v>
      </c>
      <c r="MP28" s="113">
        <f t="shared" si="169"/>
        <v>0</v>
      </c>
      <c r="MQ28" s="24">
        <f>SUM(MQ23:MQ27)</f>
        <v>0</v>
      </c>
      <c r="MR28" s="24">
        <f>SUM(MR23:MR27)</f>
        <v>0</v>
      </c>
      <c r="MS28" s="113">
        <f t="shared" si="170"/>
        <v>0</v>
      </c>
      <c r="MT28" s="24">
        <f>SUM(MT23:MT27)</f>
        <v>0</v>
      </c>
      <c r="MU28" s="24">
        <f>SUM(MU23:MU27)</f>
        <v>0</v>
      </c>
      <c r="MV28" s="113">
        <f t="shared" si="171"/>
        <v>0</v>
      </c>
      <c r="MW28" s="25">
        <f t="shared" si="172"/>
        <v>0</v>
      </c>
      <c r="MX28" s="24">
        <f t="shared" si="173"/>
        <v>0</v>
      </c>
      <c r="MY28" s="113">
        <f t="shared" si="174"/>
        <v>0</v>
      </c>
      <c r="MZ28" s="24">
        <f>SUM(MZ23:MZ27)</f>
        <v>0</v>
      </c>
      <c r="NA28" s="24">
        <f>SUM(NA23:NA27)</f>
        <v>0</v>
      </c>
      <c r="NB28" s="113">
        <f t="shared" si="175"/>
        <v>0</v>
      </c>
      <c r="NC28" s="24">
        <f>SUM(NC23:NC27)</f>
        <v>0</v>
      </c>
      <c r="ND28" s="24">
        <f>SUM(ND23:ND27)</f>
        <v>0</v>
      </c>
      <c r="NE28" s="113">
        <f t="shared" si="176"/>
        <v>0</v>
      </c>
      <c r="NF28" s="25">
        <f t="shared" si="177"/>
        <v>0</v>
      </c>
      <c r="NG28" s="24">
        <f t="shared" si="178"/>
        <v>0</v>
      </c>
      <c r="NH28" s="113">
        <f t="shared" si="179"/>
        <v>0</v>
      </c>
      <c r="NI28" s="24">
        <f>SUM(NI23:NI27)</f>
        <v>0</v>
      </c>
      <c r="NJ28" s="24">
        <f>SUM(NJ23:NJ27)</f>
        <v>0</v>
      </c>
      <c r="NK28" s="113">
        <f t="shared" si="180"/>
        <v>0</v>
      </c>
      <c r="NL28" s="24">
        <f>SUM(NL23:NL27)</f>
        <v>0</v>
      </c>
      <c r="NM28" s="24">
        <f>SUM(NM23:NM27)</f>
        <v>0</v>
      </c>
      <c r="NN28" s="113">
        <f t="shared" si="181"/>
        <v>0</v>
      </c>
      <c r="NO28" s="25">
        <f t="shared" si="182"/>
        <v>0</v>
      </c>
      <c r="NP28" s="24">
        <f t="shared" si="183"/>
        <v>0</v>
      </c>
      <c r="NQ28" s="113">
        <f t="shared" si="184"/>
        <v>0</v>
      </c>
      <c r="NR28" s="24">
        <f>SUM(NR23:NR27)</f>
        <v>0</v>
      </c>
      <c r="NS28" s="24">
        <f>SUM(NS23:NS27)</f>
        <v>0</v>
      </c>
      <c r="NT28" s="113">
        <f t="shared" si="185"/>
        <v>0</v>
      </c>
      <c r="NU28" s="24">
        <f t="shared" si="186"/>
        <v>0</v>
      </c>
      <c r="NV28" s="24">
        <f t="shared" si="187"/>
        <v>0</v>
      </c>
      <c r="NW28" s="113">
        <f t="shared" si="188"/>
        <v>0</v>
      </c>
      <c r="NX28" s="25">
        <f t="shared" si="189"/>
        <v>0</v>
      </c>
      <c r="NY28" s="24">
        <f t="shared" si="190"/>
        <v>0</v>
      </c>
      <c r="NZ28" s="113">
        <f t="shared" si="191"/>
        <v>0</v>
      </c>
      <c r="OA28" s="25">
        <f t="shared" si="2"/>
        <v>1128414</v>
      </c>
      <c r="OB28" s="24">
        <f t="shared" si="3"/>
        <v>-295011</v>
      </c>
      <c r="OC28" s="113">
        <f t="shared" si="192"/>
        <v>833403</v>
      </c>
      <c r="OD28" s="25">
        <f t="shared" si="4"/>
        <v>1128414</v>
      </c>
      <c r="OE28" s="24">
        <f t="shared" si="5"/>
        <v>-295011</v>
      </c>
      <c r="OF28" s="113">
        <f t="shared" si="193"/>
        <v>833403</v>
      </c>
      <c r="OG28" s="27"/>
    </row>
    <row r="29" spans="1:397" s="24" customFormat="1" ht="16.5" thickBot="1" x14ac:dyDescent="0.3">
      <c r="A29" s="21">
        <v>20</v>
      </c>
      <c r="B29" s="22" t="s">
        <v>226</v>
      </c>
      <c r="C29" s="48" t="s">
        <v>321</v>
      </c>
      <c r="D29" s="24">
        <f>SUM(D21,D22,D28)</f>
        <v>906830</v>
      </c>
      <c r="E29" s="24">
        <f>SUM(E21,E22,E28)</f>
        <v>6620</v>
      </c>
      <c r="F29" s="113">
        <f t="shared" si="6"/>
        <v>913450</v>
      </c>
      <c r="G29" s="27">
        <f>SUM(G21,G22,G28)</f>
        <v>0</v>
      </c>
      <c r="H29" s="24">
        <f>SUM(H21,H22,H28)</f>
        <v>1453</v>
      </c>
      <c r="I29" s="113">
        <f t="shared" si="7"/>
        <v>1453</v>
      </c>
      <c r="J29" s="24">
        <f>SUM(J21,J22,J28)</f>
        <v>0</v>
      </c>
      <c r="K29" s="24">
        <f>SUM(K21,K22,K28)</f>
        <v>758</v>
      </c>
      <c r="L29" s="113">
        <f t="shared" si="8"/>
        <v>758</v>
      </c>
      <c r="M29" s="24">
        <f>SUM(M21,M22,M28)</f>
        <v>2928</v>
      </c>
      <c r="N29" s="24">
        <f>SUM(N21,N22,N28)</f>
        <v>1930</v>
      </c>
      <c r="O29" s="113">
        <f t="shared" si="9"/>
        <v>4858</v>
      </c>
      <c r="P29" s="24">
        <f>SUM(P21,P22,P28)</f>
        <v>2680</v>
      </c>
      <c r="Q29" s="24">
        <f>SUM(Q21,Q22,Q28)</f>
        <v>370</v>
      </c>
      <c r="R29" s="113">
        <f t="shared" si="10"/>
        <v>3050</v>
      </c>
      <c r="S29" s="24">
        <f>SUM(S21,S22,S28)</f>
        <v>0</v>
      </c>
      <c r="T29" s="24">
        <f>SUM(T21,T22,T28)</f>
        <v>5365</v>
      </c>
      <c r="U29" s="113">
        <f t="shared" si="11"/>
        <v>5365</v>
      </c>
      <c r="V29" s="24">
        <f>SUM(V21,V22,V28)</f>
        <v>1172</v>
      </c>
      <c r="W29" s="24">
        <f>SUM(W21,W22,W28)</f>
        <v>2046</v>
      </c>
      <c r="X29" s="113">
        <f t="shared" si="12"/>
        <v>3218</v>
      </c>
      <c r="Y29" s="24">
        <f>SUM(Y21,Y22,Y28)</f>
        <v>0</v>
      </c>
      <c r="Z29" s="24">
        <f>SUM(Z21,Z22,Z28)</f>
        <v>1030</v>
      </c>
      <c r="AA29" s="113">
        <f t="shared" si="13"/>
        <v>1030</v>
      </c>
      <c r="AB29" s="25">
        <f t="shared" si="14"/>
        <v>6780</v>
      </c>
      <c r="AC29" s="24">
        <f t="shared" si="15"/>
        <v>12952</v>
      </c>
      <c r="AD29" s="113">
        <f t="shared" si="16"/>
        <v>19732</v>
      </c>
      <c r="AE29" s="24">
        <f>SUM(AE21,AE22,AE28)</f>
        <v>13466</v>
      </c>
      <c r="AF29" s="24">
        <f>SUM(AF21,AF22,AF28)</f>
        <v>22320</v>
      </c>
      <c r="AG29" s="113">
        <f t="shared" si="17"/>
        <v>35786</v>
      </c>
      <c r="AH29" s="25">
        <f t="shared" si="18"/>
        <v>927076</v>
      </c>
      <c r="AI29" s="24">
        <f t="shared" si="19"/>
        <v>41892</v>
      </c>
      <c r="AJ29" s="113">
        <f t="shared" si="20"/>
        <v>968968</v>
      </c>
      <c r="AK29" s="24">
        <f>SUM(AK21,AK22,AK28)</f>
        <v>494950</v>
      </c>
      <c r="AL29" s="24">
        <f>SUM(AL21,AL22,AL28)</f>
        <v>46130</v>
      </c>
      <c r="AM29" s="113">
        <f t="shared" si="21"/>
        <v>541080</v>
      </c>
      <c r="AN29" s="24">
        <f>SUM(AN21,AN22,AN28)</f>
        <v>0</v>
      </c>
      <c r="AO29" s="24">
        <f>SUM(AO21,AO22,AO28)</f>
        <v>0</v>
      </c>
      <c r="AP29" s="113">
        <f t="shared" si="22"/>
        <v>0</v>
      </c>
      <c r="AQ29" s="24">
        <f>SUM(AQ21,AQ22,AQ28)</f>
        <v>0</v>
      </c>
      <c r="AR29" s="24">
        <f>SUM(AR21,AR22,AR28)</f>
        <v>0</v>
      </c>
      <c r="AS29" s="113">
        <f t="shared" si="23"/>
        <v>0</v>
      </c>
      <c r="AT29" s="24">
        <f>SUM(AT21,AT22,AT28)</f>
        <v>0</v>
      </c>
      <c r="AU29" s="24">
        <f>SUM(AU21,AU22,AU28)</f>
        <v>0</v>
      </c>
      <c r="AV29" s="113">
        <f t="shared" si="24"/>
        <v>0</v>
      </c>
      <c r="AW29" s="24">
        <f>SUM(AW21,AW22,AW28)</f>
        <v>0</v>
      </c>
      <c r="AX29" s="24">
        <f>SUM(AX21,AX22,AX28)</f>
        <v>0</v>
      </c>
      <c r="AY29" s="113">
        <f t="shared" si="25"/>
        <v>0</v>
      </c>
      <c r="AZ29" s="24">
        <f>SUM(AZ21,AZ22,AZ28)</f>
        <v>0</v>
      </c>
      <c r="BA29" s="24">
        <f>SUM(BA21,BA22,BA28)</f>
        <v>0</v>
      </c>
      <c r="BB29" s="113">
        <f t="shared" si="26"/>
        <v>0</v>
      </c>
      <c r="BC29" s="24">
        <f>SUM(BC21,BC22,BC28)</f>
        <v>0</v>
      </c>
      <c r="BD29" s="24">
        <f>SUM(BD21,BD22,BD28)</f>
        <v>0</v>
      </c>
      <c r="BE29" s="113">
        <f t="shared" si="27"/>
        <v>0</v>
      </c>
      <c r="BF29" s="24">
        <f>SUM(BF21,BF22,BF28)</f>
        <v>0</v>
      </c>
      <c r="BG29" s="24">
        <f>SUM(BG21,BG22,BG28)</f>
        <v>0</v>
      </c>
      <c r="BH29" s="113">
        <f t="shared" si="28"/>
        <v>0</v>
      </c>
      <c r="BI29" s="24">
        <f>SUM(BI21,BI22,BI28)</f>
        <v>0</v>
      </c>
      <c r="BJ29" s="24">
        <f>SUM(BJ21,BJ22,BJ28)</f>
        <v>0</v>
      </c>
      <c r="BK29" s="113">
        <f t="shared" si="29"/>
        <v>0</v>
      </c>
      <c r="BL29" s="25">
        <f t="shared" si="30"/>
        <v>494950</v>
      </c>
      <c r="BM29" s="24">
        <f t="shared" si="31"/>
        <v>46130</v>
      </c>
      <c r="BN29" s="113">
        <f t="shared" si="32"/>
        <v>541080</v>
      </c>
      <c r="BO29" s="24">
        <f>SUM(BO21,BO22,BO28)</f>
        <v>0</v>
      </c>
      <c r="BP29" s="24">
        <f>SUM(BP21,BP22,BP28)</f>
        <v>0</v>
      </c>
      <c r="BQ29" s="113">
        <f t="shared" si="33"/>
        <v>0</v>
      </c>
      <c r="BR29" s="24">
        <f>SUM(BR21,BR22,BR28)</f>
        <v>0</v>
      </c>
      <c r="BS29" s="24">
        <f>SUM(BS21,BS22,BS28)</f>
        <v>0</v>
      </c>
      <c r="BT29" s="113">
        <f t="shared" si="34"/>
        <v>0</v>
      </c>
      <c r="BU29" s="24">
        <f>SUM(BU21,BU22,BU28)</f>
        <v>0</v>
      </c>
      <c r="BV29" s="24">
        <f>SUM(BV21,BV22,BV28)</f>
        <v>0</v>
      </c>
      <c r="BW29" s="113">
        <f t="shared" si="35"/>
        <v>0</v>
      </c>
      <c r="BX29" s="24">
        <f>SUM(BX21,BX22,BX28)</f>
        <v>0</v>
      </c>
      <c r="BY29" s="24">
        <f>SUM(BY21,BY22,BY28)</f>
        <v>0</v>
      </c>
      <c r="BZ29" s="113">
        <f t="shared" si="36"/>
        <v>0</v>
      </c>
      <c r="CA29" s="24">
        <f>SUM(CA21,CA22,CA28)</f>
        <v>0</v>
      </c>
      <c r="CB29" s="24">
        <f>SUM(CB21,CB22,CB28)</f>
        <v>0</v>
      </c>
      <c r="CC29" s="113">
        <f t="shared" si="37"/>
        <v>0</v>
      </c>
      <c r="CD29" s="24">
        <f>SUM(CD21,CD22,CD28)</f>
        <v>0</v>
      </c>
      <c r="CE29" s="24">
        <f>SUM(CE21,CE22,CE28)</f>
        <v>0</v>
      </c>
      <c r="CF29" s="113">
        <f t="shared" si="38"/>
        <v>0</v>
      </c>
      <c r="CG29" s="24">
        <f>SUM(CG21,CG22,CG28)</f>
        <v>0</v>
      </c>
      <c r="CH29" s="24">
        <f>SUM(CH21,CH22,CH28)</f>
        <v>0</v>
      </c>
      <c r="CI29" s="113">
        <f t="shared" si="39"/>
        <v>0</v>
      </c>
      <c r="CJ29" s="24">
        <f>SUM(CJ21,CJ22,CJ28)</f>
        <v>0</v>
      </c>
      <c r="CK29" s="24">
        <f>SUM(CK21,CK22,CK28)</f>
        <v>0</v>
      </c>
      <c r="CL29" s="113">
        <f t="shared" si="40"/>
        <v>0</v>
      </c>
      <c r="CM29" s="25">
        <f t="shared" si="41"/>
        <v>0</v>
      </c>
      <c r="CN29" s="24">
        <f t="shared" si="42"/>
        <v>0</v>
      </c>
      <c r="CO29" s="113">
        <f t="shared" si="43"/>
        <v>0</v>
      </c>
      <c r="CP29" s="24">
        <f>SUM(CP21,CP22,CP28)</f>
        <v>0</v>
      </c>
      <c r="CQ29" s="24">
        <f>SUM(CQ21,CQ22,CQ28)</f>
        <v>0</v>
      </c>
      <c r="CR29" s="113">
        <f t="shared" si="44"/>
        <v>0</v>
      </c>
      <c r="CS29" s="24">
        <f>SUM(CS21,CS22,CS28)</f>
        <v>0</v>
      </c>
      <c r="CT29" s="24">
        <f>SUM(CT21,CT22,CT28)</f>
        <v>0</v>
      </c>
      <c r="CU29" s="113">
        <f t="shared" si="45"/>
        <v>0</v>
      </c>
      <c r="CV29" s="24">
        <f>SUM(CV21,CV22,CV28)</f>
        <v>0</v>
      </c>
      <c r="CW29" s="24">
        <f>SUM(CW21,CW22,CW28)</f>
        <v>0</v>
      </c>
      <c r="CX29" s="113">
        <f t="shared" si="46"/>
        <v>0</v>
      </c>
      <c r="CY29" s="24">
        <f>SUM(CY21,CY22,CY28)</f>
        <v>0</v>
      </c>
      <c r="CZ29" s="24">
        <f>SUM(CZ21,CZ22,CZ28)</f>
        <v>0</v>
      </c>
      <c r="DA29" s="113">
        <f t="shared" si="47"/>
        <v>0</v>
      </c>
      <c r="DB29" s="24">
        <f>SUM(DB21,DB22,DB28)</f>
        <v>0</v>
      </c>
      <c r="DC29" s="24">
        <f>SUM(DC21,DC22,DC28)</f>
        <v>0</v>
      </c>
      <c r="DD29" s="113">
        <f t="shared" si="48"/>
        <v>0</v>
      </c>
      <c r="DE29" s="25">
        <f t="shared" si="49"/>
        <v>0</v>
      </c>
      <c r="DF29" s="24">
        <f t="shared" si="50"/>
        <v>0</v>
      </c>
      <c r="DG29" s="113">
        <f t="shared" si="51"/>
        <v>0</v>
      </c>
      <c r="DH29" s="24">
        <f>SUM(DH21,DH22,DH28)</f>
        <v>0</v>
      </c>
      <c r="DI29" s="24">
        <f>SUM(DI21,DI22,DI28)</f>
        <v>0</v>
      </c>
      <c r="DJ29" s="113">
        <f t="shared" si="52"/>
        <v>0</v>
      </c>
      <c r="DK29" s="24">
        <f>SUM(DK21,DK22,DK28)</f>
        <v>0</v>
      </c>
      <c r="DL29" s="24">
        <f>SUM(DL21,DL22,DL28)</f>
        <v>0</v>
      </c>
      <c r="DM29" s="113">
        <f t="shared" si="53"/>
        <v>0</v>
      </c>
      <c r="DN29" s="24">
        <f>SUM(DN21,DN22,DN28)</f>
        <v>0</v>
      </c>
      <c r="DO29" s="24">
        <f>SUM(DO21,DO22,DO28)</f>
        <v>0</v>
      </c>
      <c r="DP29" s="113">
        <f t="shared" si="54"/>
        <v>0</v>
      </c>
      <c r="DQ29" s="24">
        <f>SUM(DQ21,DQ22,DQ28)</f>
        <v>0</v>
      </c>
      <c r="DR29" s="24">
        <f>SUM(DR21,DR22,DR28)</f>
        <v>0</v>
      </c>
      <c r="DS29" s="113">
        <f t="shared" si="55"/>
        <v>0</v>
      </c>
      <c r="DT29" s="24">
        <f>SUM(DT21,DT22,DT28)</f>
        <v>0</v>
      </c>
      <c r="DU29" s="24">
        <f>SUM(DU21,DU22,DU28)</f>
        <v>0</v>
      </c>
      <c r="DV29" s="113">
        <f t="shared" si="56"/>
        <v>0</v>
      </c>
      <c r="DW29" s="24">
        <f>SUM(DW21,DW22,DW28)</f>
        <v>0</v>
      </c>
      <c r="DX29" s="24">
        <f>SUM(DX21,DX22,DX28)</f>
        <v>0</v>
      </c>
      <c r="DY29" s="113">
        <f t="shared" si="57"/>
        <v>0</v>
      </c>
      <c r="DZ29" s="24">
        <f>SUM(DZ21,DZ22,DZ28)</f>
        <v>0</v>
      </c>
      <c r="EA29" s="24">
        <f>SUM(EA21,EA22,EA28)</f>
        <v>0</v>
      </c>
      <c r="EB29" s="113">
        <f t="shared" si="58"/>
        <v>0</v>
      </c>
      <c r="EC29" s="25">
        <f t="shared" si="59"/>
        <v>0</v>
      </c>
      <c r="ED29" s="24">
        <f t="shared" si="60"/>
        <v>0</v>
      </c>
      <c r="EE29" s="113">
        <f t="shared" si="61"/>
        <v>0</v>
      </c>
      <c r="EF29" s="24">
        <f>SUM(EF21,EF22,EF28)</f>
        <v>0</v>
      </c>
      <c r="EG29" s="24">
        <f>SUM(EG21,EG22,EG28)</f>
        <v>0</v>
      </c>
      <c r="EH29" s="113">
        <f t="shared" si="62"/>
        <v>0</v>
      </c>
      <c r="EI29" s="24">
        <f>SUM(EI21,EI22,EI28)</f>
        <v>0</v>
      </c>
      <c r="EJ29" s="24">
        <f>SUM(EJ21,EJ22,EJ28)</f>
        <v>0</v>
      </c>
      <c r="EK29" s="113">
        <f t="shared" si="63"/>
        <v>0</v>
      </c>
      <c r="EL29" s="24">
        <f>SUM(EL21,EL22,EL28)</f>
        <v>0</v>
      </c>
      <c r="EM29" s="24">
        <f>SUM(EM21,EM22,EM28)</f>
        <v>0</v>
      </c>
      <c r="EN29" s="113">
        <f t="shared" si="64"/>
        <v>0</v>
      </c>
      <c r="EO29" s="25">
        <f t="shared" si="65"/>
        <v>0</v>
      </c>
      <c r="EP29" s="24">
        <f t="shared" si="66"/>
        <v>0</v>
      </c>
      <c r="EQ29" s="113">
        <f t="shared" si="67"/>
        <v>0</v>
      </c>
      <c r="ER29" s="24">
        <f>SUM(ER21,ER22,ER28)</f>
        <v>0</v>
      </c>
      <c r="ES29" s="24">
        <f>SUM(ES21,ES22,ES28)</f>
        <v>0</v>
      </c>
      <c r="ET29" s="113">
        <f t="shared" si="68"/>
        <v>0</v>
      </c>
      <c r="EU29" s="24">
        <f>SUM(EU21,EU22,EU28)</f>
        <v>0</v>
      </c>
      <c r="EV29" s="24">
        <f>SUM(EV21,EV22,EV28)</f>
        <v>0</v>
      </c>
      <c r="EW29" s="113">
        <f t="shared" si="69"/>
        <v>0</v>
      </c>
      <c r="EX29" s="24">
        <f>SUM(EX21,EX22,EX28)</f>
        <v>0</v>
      </c>
      <c r="EY29" s="24">
        <f>SUM(EY21,EY22,EY28)</f>
        <v>0</v>
      </c>
      <c r="EZ29" s="113">
        <f t="shared" si="70"/>
        <v>0</v>
      </c>
      <c r="FA29" s="24">
        <f>SUM(FA21,FA22,FA28)</f>
        <v>0</v>
      </c>
      <c r="FB29" s="24">
        <f>SUM(FB21,FB22,FB28)</f>
        <v>0</v>
      </c>
      <c r="FC29" s="113">
        <f t="shared" si="71"/>
        <v>0</v>
      </c>
      <c r="FD29" s="24">
        <f>SUM(FD21,FD22,FD28)</f>
        <v>0</v>
      </c>
      <c r="FE29" s="24">
        <f>SUM(FE21,FE22,FE28)</f>
        <v>0</v>
      </c>
      <c r="FF29" s="113">
        <f t="shared" si="72"/>
        <v>0</v>
      </c>
      <c r="FG29" s="24">
        <f>SUM(FG21,FG22,FG28)</f>
        <v>3700</v>
      </c>
      <c r="FH29" s="24">
        <f>SUM(FH21,FH22,FH28)</f>
        <v>0</v>
      </c>
      <c r="FI29" s="113">
        <f t="shared" si="73"/>
        <v>3700</v>
      </c>
      <c r="FJ29" s="25">
        <f t="shared" si="74"/>
        <v>3700</v>
      </c>
      <c r="FK29" s="24">
        <f t="shared" si="75"/>
        <v>0</v>
      </c>
      <c r="FL29" s="113">
        <f t="shared" si="76"/>
        <v>3700</v>
      </c>
      <c r="FM29" s="24">
        <f>SUM(FM21,FM22,FM28)</f>
        <v>0</v>
      </c>
      <c r="FN29" s="24">
        <f>SUM(FN21,FN22,FN28)</f>
        <v>0</v>
      </c>
      <c r="FO29" s="113">
        <f t="shared" si="77"/>
        <v>0</v>
      </c>
      <c r="FP29" s="24">
        <f>SUM(FP21,FP22,FP28)</f>
        <v>0</v>
      </c>
      <c r="FQ29" s="24">
        <f>SUM(FQ21,FQ22,FQ28)</f>
        <v>0</v>
      </c>
      <c r="FR29" s="113">
        <f t="shared" si="78"/>
        <v>0</v>
      </c>
      <c r="FS29" s="24">
        <f>SUM(FS21,FS22,FS28)</f>
        <v>0</v>
      </c>
      <c r="FT29" s="24">
        <f>SUM(FT21,FT22,FT28)</f>
        <v>0</v>
      </c>
      <c r="FU29" s="113">
        <f t="shared" si="79"/>
        <v>0</v>
      </c>
      <c r="FV29" s="24">
        <f>SUM(FV21,FV22,FV28)</f>
        <v>0</v>
      </c>
      <c r="FW29" s="24">
        <f>SUM(FW21,FW22,FW28)</f>
        <v>0</v>
      </c>
      <c r="FX29" s="113">
        <f t="shared" si="80"/>
        <v>0</v>
      </c>
      <c r="FY29" s="24">
        <f>SUM(FY21,FY22,FY28)</f>
        <v>0</v>
      </c>
      <c r="FZ29" s="24">
        <f>SUM(FZ21,FZ22,FZ28)</f>
        <v>0</v>
      </c>
      <c r="GA29" s="113">
        <f t="shared" si="81"/>
        <v>0</v>
      </c>
      <c r="GB29" s="25">
        <f t="shared" si="82"/>
        <v>0</v>
      </c>
      <c r="GC29" s="24">
        <f t="shared" si="83"/>
        <v>0</v>
      </c>
      <c r="GD29" s="113">
        <f t="shared" si="84"/>
        <v>0</v>
      </c>
      <c r="GE29" s="24">
        <f>SUM(GE21,GE22,GE28)</f>
        <v>0</v>
      </c>
      <c r="GF29" s="24">
        <f>SUM(GF21,GF22,GF28)</f>
        <v>0</v>
      </c>
      <c r="GG29" s="113">
        <f t="shared" si="85"/>
        <v>0</v>
      </c>
      <c r="GH29" s="24">
        <f t="shared" si="86"/>
        <v>0</v>
      </c>
      <c r="GI29" s="24">
        <f t="shared" si="86"/>
        <v>0</v>
      </c>
      <c r="GJ29" s="113">
        <f t="shared" si="87"/>
        <v>0</v>
      </c>
      <c r="GK29" s="24">
        <f>SUM(GK21,GK22,GK28)</f>
        <v>0</v>
      </c>
      <c r="GL29" s="24">
        <f>SUM(GL21,GL22,GL28)</f>
        <v>0</v>
      </c>
      <c r="GM29" s="113">
        <f t="shared" si="88"/>
        <v>0</v>
      </c>
      <c r="GN29" s="24">
        <f>SUM(GN21,GN22,GN28)</f>
        <v>0</v>
      </c>
      <c r="GO29" s="24">
        <f>SUM(GO21,GO22,GO28)</f>
        <v>0</v>
      </c>
      <c r="GP29" s="113">
        <f t="shared" si="89"/>
        <v>0</v>
      </c>
      <c r="GQ29" s="25">
        <f t="shared" si="90"/>
        <v>0</v>
      </c>
      <c r="GR29" s="24">
        <f t="shared" si="91"/>
        <v>0</v>
      </c>
      <c r="GS29" s="113">
        <f t="shared" si="92"/>
        <v>0</v>
      </c>
      <c r="GT29" s="25">
        <f t="shared" si="0"/>
        <v>3700</v>
      </c>
      <c r="GU29" s="24">
        <f t="shared" si="1"/>
        <v>0</v>
      </c>
      <c r="GV29" s="113">
        <f t="shared" si="93"/>
        <v>3700</v>
      </c>
      <c r="GW29" s="24">
        <f>SUM(GW21,GW22,GW28)</f>
        <v>0</v>
      </c>
      <c r="GX29" s="24">
        <f>SUM(GX21,GX22,GX28)</f>
        <v>0</v>
      </c>
      <c r="GY29" s="113">
        <f t="shared" si="94"/>
        <v>0</v>
      </c>
      <c r="GZ29" s="24">
        <f>SUM(GZ21,GZ22,GZ28)</f>
        <v>0</v>
      </c>
      <c r="HA29" s="24">
        <f>SUM(HA21,HA22,HA28)</f>
        <v>0</v>
      </c>
      <c r="HB29" s="113">
        <f t="shared" si="95"/>
        <v>0</v>
      </c>
      <c r="HC29" s="24">
        <f>SUM(HC21,HC22,HC28)</f>
        <v>0</v>
      </c>
      <c r="HD29" s="24">
        <f>SUM(HD21,HD22,HD28)</f>
        <v>0</v>
      </c>
      <c r="HE29" s="113">
        <f t="shared" si="96"/>
        <v>0</v>
      </c>
      <c r="HF29" s="24">
        <f>SUM(HF21,HF22,HF28)</f>
        <v>8100</v>
      </c>
      <c r="HG29" s="24">
        <f>SUM(HG21,HG22,HG28)</f>
        <v>202</v>
      </c>
      <c r="HH29" s="113">
        <f t="shared" si="97"/>
        <v>8302</v>
      </c>
      <c r="HI29" s="24">
        <f>SUM(HI21,HI22,HI28)</f>
        <v>14625</v>
      </c>
      <c r="HJ29" s="24">
        <f>SUM(HJ21,HJ22,HJ28)</f>
        <v>0</v>
      </c>
      <c r="HK29" s="113">
        <f t="shared" si="98"/>
        <v>14625</v>
      </c>
      <c r="HL29" s="24">
        <f>SUM(HL21,HL22,HL28)</f>
        <v>0</v>
      </c>
      <c r="HM29" s="24">
        <f>SUM(HM21,HM22,HM28)</f>
        <v>0</v>
      </c>
      <c r="HN29" s="113">
        <f t="shared" si="99"/>
        <v>0</v>
      </c>
      <c r="HO29" s="24">
        <f>SUM(HO21,HO22,HO28)</f>
        <v>127329</v>
      </c>
      <c r="HP29" s="24">
        <f>SUM(HP21,HP22,HP28)</f>
        <v>3500</v>
      </c>
      <c r="HQ29" s="113">
        <f t="shared" si="100"/>
        <v>130829</v>
      </c>
      <c r="HR29" s="24">
        <f>SUM(HR21,HR22,HR28)</f>
        <v>3150</v>
      </c>
      <c r="HS29" s="24">
        <f>SUM(HS21,HS22,HS28)</f>
        <v>0</v>
      </c>
      <c r="HT29" s="113">
        <f t="shared" si="101"/>
        <v>3150</v>
      </c>
      <c r="HU29" s="25">
        <f t="shared" si="102"/>
        <v>153204</v>
      </c>
      <c r="HV29" s="24">
        <f t="shared" si="103"/>
        <v>3702</v>
      </c>
      <c r="HW29" s="113">
        <f t="shared" si="104"/>
        <v>156906</v>
      </c>
      <c r="HX29" s="24">
        <f>SUM(HX21,HX22,HX28)</f>
        <v>0</v>
      </c>
      <c r="HY29" s="24">
        <f>SUM(HY21,HY22,HY28)</f>
        <v>0</v>
      </c>
      <c r="HZ29" s="113">
        <f t="shared" si="105"/>
        <v>0</v>
      </c>
      <c r="IA29" s="25">
        <f t="shared" si="106"/>
        <v>0</v>
      </c>
      <c r="IB29" s="24">
        <f t="shared" si="107"/>
        <v>0</v>
      </c>
      <c r="IC29" s="113">
        <f t="shared" si="108"/>
        <v>0</v>
      </c>
      <c r="ID29" s="24">
        <f>SUM(ID21,ID22,ID28)</f>
        <v>168020</v>
      </c>
      <c r="IE29" s="24">
        <f>SUM(IE21,IE22,IE28)</f>
        <v>0</v>
      </c>
      <c r="IF29" s="113">
        <f t="shared" si="109"/>
        <v>168020</v>
      </c>
      <c r="IG29" s="24">
        <f>SUM(IG21,IG22,IG28)</f>
        <v>519177</v>
      </c>
      <c r="IH29" s="24">
        <f>SUM(IH21,IH22,IH28)</f>
        <v>8476</v>
      </c>
      <c r="II29" s="113">
        <f t="shared" si="110"/>
        <v>527653</v>
      </c>
      <c r="IJ29" s="25">
        <f t="shared" si="111"/>
        <v>687197</v>
      </c>
      <c r="IK29" s="24">
        <f t="shared" si="112"/>
        <v>8476</v>
      </c>
      <c r="IL29" s="113">
        <f t="shared" si="113"/>
        <v>695673</v>
      </c>
      <c r="IM29" s="24">
        <f>SUM(IM21,IM22,IM28)</f>
        <v>135389</v>
      </c>
      <c r="IN29" s="24">
        <f>SUM(IN21,IN22,IN28)</f>
        <v>-25069</v>
      </c>
      <c r="IO29" s="113">
        <f t="shared" si="114"/>
        <v>110320</v>
      </c>
      <c r="IP29" s="24">
        <f>SUM(IP21,IP22,IP28)</f>
        <v>801341</v>
      </c>
      <c r="IQ29" s="24">
        <f>SUM(IQ21,IQ22,IQ28)</f>
        <v>28630</v>
      </c>
      <c r="IR29" s="113">
        <f t="shared" si="115"/>
        <v>829971</v>
      </c>
      <c r="IS29" s="25">
        <f t="shared" si="116"/>
        <v>936730</v>
      </c>
      <c r="IT29" s="24">
        <f t="shared" si="117"/>
        <v>3561</v>
      </c>
      <c r="IU29" s="113">
        <f t="shared" si="118"/>
        <v>940291</v>
      </c>
      <c r="IV29" s="24">
        <f>SUM(IV21,IV22,IV28)</f>
        <v>141240</v>
      </c>
      <c r="IW29" s="24">
        <f>SUM(IW21,IW22,IW28)</f>
        <v>64962</v>
      </c>
      <c r="IX29" s="113">
        <f t="shared" si="119"/>
        <v>206202</v>
      </c>
      <c r="IY29" s="24">
        <f>SUM(IY21,IY22,IY28)</f>
        <v>8000</v>
      </c>
      <c r="IZ29" s="24">
        <f>SUM(IZ21,IZ22,IZ28)</f>
        <v>0</v>
      </c>
      <c r="JA29" s="113">
        <f t="shared" si="120"/>
        <v>8000</v>
      </c>
      <c r="JB29" s="25">
        <f t="shared" si="121"/>
        <v>149240</v>
      </c>
      <c r="JC29" s="24">
        <f t="shared" si="122"/>
        <v>64962</v>
      </c>
      <c r="JD29" s="113">
        <f t="shared" si="123"/>
        <v>214202</v>
      </c>
      <c r="JE29" s="25">
        <f>SUM(JE21,JE22,JE28)</f>
        <v>0</v>
      </c>
      <c r="JF29" s="24">
        <f>SUM(JF21,JF22,JF28)</f>
        <v>0</v>
      </c>
      <c r="JG29" s="113">
        <f t="shared" si="124"/>
        <v>0</v>
      </c>
      <c r="JH29" s="25">
        <f>SUM(JH21,JH22,JH28)</f>
        <v>0</v>
      </c>
      <c r="JI29" s="24">
        <f>SUM(JI21,JI22,JI28)</f>
        <v>0</v>
      </c>
      <c r="JJ29" s="113">
        <f t="shared" si="125"/>
        <v>0</v>
      </c>
      <c r="JK29" s="25">
        <f t="shared" si="126"/>
        <v>0</v>
      </c>
      <c r="JL29" s="24">
        <f t="shared" si="127"/>
        <v>0</v>
      </c>
      <c r="JM29" s="113">
        <f t="shared" si="128"/>
        <v>0</v>
      </c>
      <c r="JN29" s="24">
        <f>SUM(JN21,JN22,JN28)</f>
        <v>4869481</v>
      </c>
      <c r="JO29" s="24">
        <f>SUM(JO21,JO22,JO28)</f>
        <v>49164</v>
      </c>
      <c r="JP29" s="113">
        <f t="shared" si="129"/>
        <v>4918645</v>
      </c>
      <c r="JQ29" s="25">
        <f t="shared" si="130"/>
        <v>6795852</v>
      </c>
      <c r="JR29" s="24">
        <f t="shared" si="131"/>
        <v>129865</v>
      </c>
      <c r="JS29" s="113">
        <f t="shared" si="132"/>
        <v>6925717</v>
      </c>
      <c r="JT29" s="24">
        <f>SUM(JT21,JT22,JT28)</f>
        <v>10000</v>
      </c>
      <c r="JU29" s="24">
        <f>SUM(JU21,JU22,JU28)</f>
        <v>0</v>
      </c>
      <c r="JV29" s="113">
        <f t="shared" si="133"/>
        <v>10000</v>
      </c>
      <c r="JW29" s="24">
        <f>SUM(JW21,JW22,JW28)</f>
        <v>428863</v>
      </c>
      <c r="JX29" s="24">
        <f>SUM(JX21,JX22,JX28)</f>
        <v>-148413</v>
      </c>
      <c r="JY29" s="113">
        <f t="shared" si="134"/>
        <v>280450</v>
      </c>
      <c r="JZ29" s="24">
        <f>SUM(JZ21,JZ22,JZ28)</f>
        <v>150000</v>
      </c>
      <c r="KA29" s="24">
        <f>SUM(KA21,KA22,KA28)</f>
        <v>-150000</v>
      </c>
      <c r="KB29" s="113">
        <f t="shared" si="135"/>
        <v>0</v>
      </c>
      <c r="KC29" s="25">
        <f t="shared" si="136"/>
        <v>578863</v>
      </c>
      <c r="KD29" s="24">
        <f t="shared" si="137"/>
        <v>-298413</v>
      </c>
      <c r="KE29" s="113">
        <f t="shared" si="138"/>
        <v>280450</v>
      </c>
      <c r="KF29" s="24">
        <f>SUM(KF21,KF22,KF28)</f>
        <v>1807</v>
      </c>
      <c r="KG29" s="24">
        <f>SUM(KG21,KG22,KG28)</f>
        <v>-300</v>
      </c>
      <c r="KH29" s="113">
        <f t="shared" si="139"/>
        <v>1507</v>
      </c>
      <c r="KI29" s="24">
        <f>SUM(KI21,KI22,KI28)</f>
        <v>0</v>
      </c>
      <c r="KJ29" s="24">
        <f>SUM(KJ21,KJ22,KJ28)</f>
        <v>0</v>
      </c>
      <c r="KK29" s="113">
        <f t="shared" si="140"/>
        <v>0</v>
      </c>
      <c r="KL29" s="24">
        <f>SUM(KL21,KL22,KL28)</f>
        <v>222600</v>
      </c>
      <c r="KM29" s="24">
        <f>SUM(KM21,KM22,KM28)</f>
        <v>-64962</v>
      </c>
      <c r="KN29" s="113">
        <f t="shared" si="141"/>
        <v>157638</v>
      </c>
      <c r="KO29" s="24">
        <f>SUM(KO21,KO22,KO28)</f>
        <v>9000</v>
      </c>
      <c r="KP29" s="24">
        <f>SUM(KP21,KP22,KP28)</f>
        <v>0</v>
      </c>
      <c r="KQ29" s="113">
        <f t="shared" si="142"/>
        <v>9000</v>
      </c>
      <c r="KR29" s="25">
        <f t="shared" si="143"/>
        <v>233407</v>
      </c>
      <c r="KS29" s="24">
        <f t="shared" si="144"/>
        <v>-65262</v>
      </c>
      <c r="KT29" s="113">
        <f t="shared" si="145"/>
        <v>168145</v>
      </c>
      <c r="KU29" s="25">
        <f t="shared" si="146"/>
        <v>822270</v>
      </c>
      <c r="KV29" s="24">
        <f t="shared" si="147"/>
        <v>-363675</v>
      </c>
      <c r="KW29" s="113">
        <f t="shared" si="148"/>
        <v>458595</v>
      </c>
      <c r="KX29" s="25">
        <f>SUM(KX21,KX22,KX28)</f>
        <v>0</v>
      </c>
      <c r="KY29" s="24">
        <f>SUM(KY21,KY22,KY28)</f>
        <v>0</v>
      </c>
      <c r="KZ29" s="113">
        <f t="shared" si="149"/>
        <v>0</v>
      </c>
      <c r="LA29" s="25">
        <f>SUM(LA21,LA22,LA28)</f>
        <v>0</v>
      </c>
      <c r="LB29" s="24">
        <f>SUM(LB21,LB22,LB28)</f>
        <v>0</v>
      </c>
      <c r="LC29" s="113">
        <f t="shared" si="150"/>
        <v>0</v>
      </c>
      <c r="LD29" s="25">
        <f>SUM(LD21,LD22,LD28)</f>
        <v>0</v>
      </c>
      <c r="LE29" s="24">
        <f>SUM(LE21,LE22,LE28)</f>
        <v>0</v>
      </c>
      <c r="LF29" s="113">
        <f t="shared" si="151"/>
        <v>0</v>
      </c>
      <c r="LG29" s="25">
        <f>SUM(LG21,LG22,LG28)</f>
        <v>0</v>
      </c>
      <c r="LH29" s="24">
        <f>SUM(LH21,LH22,LH28)</f>
        <v>0</v>
      </c>
      <c r="LI29" s="113">
        <f t="shared" si="152"/>
        <v>0</v>
      </c>
      <c r="LJ29" s="25">
        <f>SUM(LJ21,LJ22,LJ28)</f>
        <v>0</v>
      </c>
      <c r="LK29" s="24">
        <f>SUM(LK21,LK22,LK28)</f>
        <v>0</v>
      </c>
      <c r="LL29" s="113">
        <f t="shared" si="153"/>
        <v>0</v>
      </c>
      <c r="LM29" s="25">
        <f t="shared" si="154"/>
        <v>0</v>
      </c>
      <c r="LN29" s="24">
        <f t="shared" si="155"/>
        <v>0</v>
      </c>
      <c r="LO29" s="113">
        <f t="shared" si="156"/>
        <v>0</v>
      </c>
      <c r="LP29" s="25">
        <f>SUM(LP21,LP22,LP28)</f>
        <v>0</v>
      </c>
      <c r="LQ29" s="24">
        <f>SUM(LQ21,LQ22,LQ28)</f>
        <v>0</v>
      </c>
      <c r="LR29" s="113">
        <f t="shared" si="157"/>
        <v>0</v>
      </c>
      <c r="LS29" s="25">
        <f>SUM(LS21,LS22,LS28)</f>
        <v>0</v>
      </c>
      <c r="LT29" s="24">
        <f>SUM(LT21,LT22,LT28)</f>
        <v>0</v>
      </c>
      <c r="LU29" s="113">
        <f t="shared" si="158"/>
        <v>0</v>
      </c>
      <c r="LV29" s="25">
        <f>SUM(LV21,LV22,LV28)</f>
        <v>0</v>
      </c>
      <c r="LW29" s="24">
        <f>SUM(LW21,LW22,LW28)</f>
        <v>0</v>
      </c>
      <c r="LX29" s="113">
        <f t="shared" si="159"/>
        <v>0</v>
      </c>
      <c r="LY29" s="25">
        <f>SUM(LY21,LY22,LY28)</f>
        <v>0</v>
      </c>
      <c r="LZ29" s="24">
        <f>SUM(LZ21,LZ22,LZ28)</f>
        <v>0</v>
      </c>
      <c r="MA29" s="113">
        <f t="shared" si="160"/>
        <v>0</v>
      </c>
      <c r="MB29" s="25">
        <f t="shared" si="161"/>
        <v>0</v>
      </c>
      <c r="MC29" s="24">
        <f t="shared" si="162"/>
        <v>0</v>
      </c>
      <c r="MD29" s="113">
        <f t="shared" si="163"/>
        <v>0</v>
      </c>
      <c r="ME29" s="25">
        <f t="shared" si="164"/>
        <v>0</v>
      </c>
      <c r="MF29" s="24">
        <f t="shared" si="165"/>
        <v>0</v>
      </c>
      <c r="MG29" s="113">
        <f t="shared" si="166"/>
        <v>0</v>
      </c>
      <c r="MH29" s="25">
        <f>SUM(MH21,MH22,MH28)</f>
        <v>0</v>
      </c>
      <c r="MI29" s="24">
        <f>SUM(MI21,MI22,MI28)</f>
        <v>0</v>
      </c>
      <c r="MJ29" s="113">
        <f t="shared" si="167"/>
        <v>0</v>
      </c>
      <c r="MK29" s="24">
        <f>SUM(MK21,MK22,MK28)</f>
        <v>637545</v>
      </c>
      <c r="ML29" s="24">
        <f>SUM(ML21,ML22,ML28)</f>
        <v>130000</v>
      </c>
      <c r="MM29" s="113">
        <f t="shared" si="168"/>
        <v>767545</v>
      </c>
      <c r="MN29" s="24">
        <f>SUM(MN21,MN22,MN28)</f>
        <v>22606</v>
      </c>
      <c r="MO29" s="24">
        <f>SUM(MO21,MO22,MO28)</f>
        <v>0</v>
      </c>
      <c r="MP29" s="113">
        <f t="shared" si="169"/>
        <v>22606</v>
      </c>
      <c r="MQ29" s="24">
        <f>SUM(MQ21,MQ22,MQ28)</f>
        <v>357840</v>
      </c>
      <c r="MR29" s="24">
        <f>SUM(MR21,MR22,MR28)</f>
        <v>0</v>
      </c>
      <c r="MS29" s="113">
        <f t="shared" si="170"/>
        <v>357840</v>
      </c>
      <c r="MT29" s="24">
        <f>SUM(MT21,MT22,MT28)</f>
        <v>2160</v>
      </c>
      <c r="MU29" s="24">
        <f>SUM(MU21,MU22,MU28)</f>
        <v>0</v>
      </c>
      <c r="MV29" s="113">
        <f t="shared" si="171"/>
        <v>2160</v>
      </c>
      <c r="MW29" s="25">
        <f t="shared" si="172"/>
        <v>1020151</v>
      </c>
      <c r="MX29" s="24">
        <f t="shared" si="173"/>
        <v>130000</v>
      </c>
      <c r="MY29" s="113">
        <f t="shared" si="174"/>
        <v>1150151</v>
      </c>
      <c r="MZ29" s="24">
        <f>SUM(MZ21,MZ22,MZ28)</f>
        <v>14266</v>
      </c>
      <c r="NA29" s="24">
        <f>SUM(NA21,NA22,NA28)</f>
        <v>0</v>
      </c>
      <c r="NB29" s="113">
        <f t="shared" si="175"/>
        <v>14266</v>
      </c>
      <c r="NC29" s="24">
        <f>SUM(NC21,NC22,NC28)</f>
        <v>127831</v>
      </c>
      <c r="ND29" s="24">
        <f>SUM(ND21,ND22,ND28)</f>
        <v>0</v>
      </c>
      <c r="NE29" s="113">
        <f t="shared" si="176"/>
        <v>127831</v>
      </c>
      <c r="NF29" s="25">
        <f t="shared" si="177"/>
        <v>142097</v>
      </c>
      <c r="NG29" s="24">
        <f t="shared" si="178"/>
        <v>0</v>
      </c>
      <c r="NH29" s="113">
        <f t="shared" si="179"/>
        <v>142097</v>
      </c>
      <c r="NI29" s="24">
        <f>SUM(NI21,NI22,NI28)</f>
        <v>0</v>
      </c>
      <c r="NJ29" s="24">
        <f>SUM(NJ21,NJ22,NJ28)</f>
        <v>0</v>
      </c>
      <c r="NK29" s="113">
        <f t="shared" si="180"/>
        <v>0</v>
      </c>
      <c r="NL29" s="24">
        <f>SUM(NL21,NL22,NL28)</f>
        <v>28342</v>
      </c>
      <c r="NM29" s="24">
        <f>SUM(NM21,NM22,NM28)</f>
        <v>0</v>
      </c>
      <c r="NN29" s="113">
        <f t="shared" si="181"/>
        <v>28342</v>
      </c>
      <c r="NO29" s="25">
        <f t="shared" si="182"/>
        <v>28342</v>
      </c>
      <c r="NP29" s="24">
        <f t="shared" si="183"/>
        <v>0</v>
      </c>
      <c r="NQ29" s="113">
        <f t="shared" si="184"/>
        <v>28342</v>
      </c>
      <c r="NR29" s="24">
        <f>SUM(NR21,NR22,NR28)</f>
        <v>0</v>
      </c>
      <c r="NS29" s="24">
        <f>SUM(NS21,NS22,NS28)</f>
        <v>0</v>
      </c>
      <c r="NT29" s="113">
        <f t="shared" si="185"/>
        <v>0</v>
      </c>
      <c r="NU29" s="24">
        <f t="shared" si="186"/>
        <v>0</v>
      </c>
      <c r="NV29" s="24">
        <f t="shared" si="187"/>
        <v>0</v>
      </c>
      <c r="NW29" s="113">
        <f t="shared" si="188"/>
        <v>0</v>
      </c>
      <c r="NX29" s="25">
        <f t="shared" si="189"/>
        <v>1190590</v>
      </c>
      <c r="NY29" s="24">
        <f t="shared" si="190"/>
        <v>130000</v>
      </c>
      <c r="NZ29" s="113">
        <f t="shared" si="191"/>
        <v>1320590</v>
      </c>
      <c r="OA29" s="25">
        <f t="shared" si="2"/>
        <v>8812412</v>
      </c>
      <c r="OB29" s="24">
        <f t="shared" si="3"/>
        <v>-103810</v>
      </c>
      <c r="OC29" s="113">
        <f t="shared" si="192"/>
        <v>8708602</v>
      </c>
      <c r="OD29" s="25">
        <f t="shared" si="4"/>
        <v>10234438</v>
      </c>
      <c r="OE29" s="24">
        <f t="shared" si="5"/>
        <v>-15788</v>
      </c>
      <c r="OF29" s="113">
        <f t="shared" si="193"/>
        <v>10218650</v>
      </c>
      <c r="OG29" s="27"/>
    </row>
    <row r="30" spans="1:397" s="24" customFormat="1" ht="16.5" thickBot="1" x14ac:dyDescent="0.3">
      <c r="A30" s="21">
        <v>21</v>
      </c>
      <c r="B30" s="22" t="s">
        <v>227</v>
      </c>
      <c r="C30" s="48" t="s">
        <v>322</v>
      </c>
      <c r="D30" s="24">
        <f>SUM(D20,D29)</f>
        <v>3322867</v>
      </c>
      <c r="E30" s="24">
        <f>SUM(E20,E29)</f>
        <v>54057</v>
      </c>
      <c r="F30" s="113">
        <f t="shared" si="6"/>
        <v>3376924</v>
      </c>
      <c r="G30" s="27">
        <f>SUM(G20,G29)</f>
        <v>230056</v>
      </c>
      <c r="H30" s="24">
        <f>SUM(H20,H29)</f>
        <v>1453</v>
      </c>
      <c r="I30" s="113">
        <f t="shared" si="7"/>
        <v>231509</v>
      </c>
      <c r="J30" s="24">
        <f>SUM(J20,J29)</f>
        <v>182867</v>
      </c>
      <c r="K30" s="24">
        <f>SUM(K20,K29)</f>
        <v>773</v>
      </c>
      <c r="L30" s="113">
        <f t="shared" si="8"/>
        <v>183640</v>
      </c>
      <c r="M30" s="24">
        <f>SUM(M20,M29)</f>
        <v>119419</v>
      </c>
      <c r="N30" s="24">
        <f>SUM(N20,N29)</f>
        <v>1930</v>
      </c>
      <c r="O30" s="113">
        <f t="shared" si="9"/>
        <v>121349</v>
      </c>
      <c r="P30" s="24">
        <f>SUM(P20,P29)</f>
        <v>145067</v>
      </c>
      <c r="Q30" s="24">
        <f>SUM(Q20,Q29)</f>
        <v>370</v>
      </c>
      <c r="R30" s="113">
        <f t="shared" si="10"/>
        <v>145437</v>
      </c>
      <c r="S30" s="24">
        <f>SUM(S20,S29)</f>
        <v>193214</v>
      </c>
      <c r="T30" s="24">
        <f>SUM(T20,T29)</f>
        <v>5365</v>
      </c>
      <c r="U30" s="113">
        <f t="shared" si="11"/>
        <v>198579</v>
      </c>
      <c r="V30" s="24">
        <f>SUM(V20,V29)</f>
        <v>146534</v>
      </c>
      <c r="W30" s="24">
        <f>SUM(W20,W29)</f>
        <v>2046</v>
      </c>
      <c r="X30" s="113">
        <f t="shared" si="12"/>
        <v>148580</v>
      </c>
      <c r="Y30" s="24">
        <f>SUM(Y20,Y29)</f>
        <v>228764</v>
      </c>
      <c r="Z30" s="24">
        <f>SUM(Z20,Z29)</f>
        <v>1030</v>
      </c>
      <c r="AA30" s="113">
        <f t="shared" si="13"/>
        <v>229794</v>
      </c>
      <c r="AB30" s="25">
        <f t="shared" si="14"/>
        <v>1245921</v>
      </c>
      <c r="AC30" s="24">
        <f t="shared" si="15"/>
        <v>12967</v>
      </c>
      <c r="AD30" s="113">
        <f t="shared" si="16"/>
        <v>1258888</v>
      </c>
      <c r="AE30" s="24">
        <f>SUM(AE20,AE29)</f>
        <v>481343</v>
      </c>
      <c r="AF30" s="24">
        <f>SUM(AF20,AF29)</f>
        <v>22297</v>
      </c>
      <c r="AG30" s="113">
        <f t="shared" si="17"/>
        <v>503640</v>
      </c>
      <c r="AH30" s="25">
        <f t="shared" si="18"/>
        <v>5050131</v>
      </c>
      <c r="AI30" s="24">
        <f t="shared" si="19"/>
        <v>89321</v>
      </c>
      <c r="AJ30" s="113">
        <f t="shared" si="20"/>
        <v>5139452</v>
      </c>
      <c r="AK30" s="24">
        <f>SUM(AK20,AK29)</f>
        <v>2596400</v>
      </c>
      <c r="AL30" s="24">
        <f>SUM(AL20,AL29)</f>
        <v>43795</v>
      </c>
      <c r="AM30" s="113">
        <f t="shared" si="21"/>
        <v>2640195</v>
      </c>
      <c r="AN30" s="24">
        <f>SUM(AN20,AN29)</f>
        <v>100177</v>
      </c>
      <c r="AO30" s="24">
        <f>SUM(AO20,AO29)</f>
        <v>2800</v>
      </c>
      <c r="AP30" s="113">
        <f t="shared" si="22"/>
        <v>102977</v>
      </c>
      <c r="AQ30" s="24">
        <f>SUM(AQ20,AQ29)</f>
        <v>10104</v>
      </c>
      <c r="AR30" s="24">
        <f>SUM(AR20,AR29)</f>
        <v>885</v>
      </c>
      <c r="AS30" s="113">
        <f t="shared" si="23"/>
        <v>10989</v>
      </c>
      <c r="AT30" s="24">
        <f>SUM(AT20,AT29)</f>
        <v>35000</v>
      </c>
      <c r="AU30" s="24">
        <f>SUM(AU20,AU29)</f>
        <v>0</v>
      </c>
      <c r="AV30" s="113">
        <f t="shared" si="24"/>
        <v>35000</v>
      </c>
      <c r="AW30" s="24">
        <f>SUM(AW20,AW29)</f>
        <v>42196</v>
      </c>
      <c r="AX30" s="24">
        <f>SUM(AX20,AX29)</f>
        <v>0</v>
      </c>
      <c r="AY30" s="113">
        <f t="shared" si="25"/>
        <v>42196</v>
      </c>
      <c r="AZ30" s="24">
        <f>SUM(AZ20,AZ29)</f>
        <v>4398</v>
      </c>
      <c r="BA30" s="24">
        <f>SUM(BA20,BA29)</f>
        <v>0</v>
      </c>
      <c r="BB30" s="113">
        <f t="shared" si="26"/>
        <v>4398</v>
      </c>
      <c r="BC30" s="24">
        <f>SUM(BC20,BC29)</f>
        <v>1270</v>
      </c>
      <c r="BD30" s="24">
        <f>SUM(BD20,BD29)</f>
        <v>0</v>
      </c>
      <c r="BE30" s="113">
        <f t="shared" si="27"/>
        <v>1270</v>
      </c>
      <c r="BF30" s="24">
        <f>SUM(BF20,BF29)</f>
        <v>2600</v>
      </c>
      <c r="BG30" s="24">
        <f>SUM(BG20,BG29)</f>
        <v>0</v>
      </c>
      <c r="BH30" s="113">
        <f t="shared" si="28"/>
        <v>2600</v>
      </c>
      <c r="BI30" s="24">
        <f>SUM(BI20,BI29)</f>
        <v>7000</v>
      </c>
      <c r="BJ30" s="24">
        <f>SUM(BJ20,BJ29)</f>
        <v>0</v>
      </c>
      <c r="BK30" s="113">
        <f t="shared" si="29"/>
        <v>7000</v>
      </c>
      <c r="BL30" s="25">
        <f t="shared" si="30"/>
        <v>2799145</v>
      </c>
      <c r="BM30" s="24">
        <f t="shared" si="31"/>
        <v>47480</v>
      </c>
      <c r="BN30" s="113">
        <f t="shared" si="32"/>
        <v>2846625</v>
      </c>
      <c r="BO30" s="24">
        <f>SUM(BO20,BO29)</f>
        <v>169669</v>
      </c>
      <c r="BP30" s="24">
        <f>SUM(BP20,BP29)</f>
        <v>2253</v>
      </c>
      <c r="BQ30" s="113">
        <f t="shared" si="33"/>
        <v>171922</v>
      </c>
      <c r="BR30" s="24">
        <f>SUM(BR20,BR29)</f>
        <v>54350</v>
      </c>
      <c r="BS30" s="24">
        <f>SUM(BS20,BS29)</f>
        <v>0</v>
      </c>
      <c r="BT30" s="113">
        <f t="shared" si="34"/>
        <v>54350</v>
      </c>
      <c r="BU30" s="24">
        <f>SUM(BU20,BU29)</f>
        <v>557003</v>
      </c>
      <c r="BV30" s="24">
        <f>SUM(BV20,BV29)</f>
        <v>16350</v>
      </c>
      <c r="BW30" s="113">
        <f t="shared" si="35"/>
        <v>573353</v>
      </c>
      <c r="BX30" s="24">
        <f>SUM(BX20,BX29)</f>
        <v>26645</v>
      </c>
      <c r="BY30" s="24">
        <f>SUM(BY20,BY29)</f>
        <v>0</v>
      </c>
      <c r="BZ30" s="113">
        <f t="shared" si="36"/>
        <v>26645</v>
      </c>
      <c r="CA30" s="24">
        <f>SUM(CA20,CA29)</f>
        <v>75080</v>
      </c>
      <c r="CB30" s="24">
        <f>SUM(CB20,CB29)</f>
        <v>0</v>
      </c>
      <c r="CC30" s="113">
        <f t="shared" si="37"/>
        <v>75080</v>
      </c>
      <c r="CD30" s="24">
        <f>SUM(CD20,CD29)</f>
        <v>133759</v>
      </c>
      <c r="CE30" s="24">
        <f>SUM(CE20,CE29)</f>
        <v>53800</v>
      </c>
      <c r="CF30" s="113">
        <f t="shared" si="38"/>
        <v>187559</v>
      </c>
      <c r="CG30" s="24">
        <f>SUM(CG20,CG29)</f>
        <v>135375</v>
      </c>
      <c r="CH30" s="24">
        <f>SUM(CH20,CH29)</f>
        <v>23204</v>
      </c>
      <c r="CI30" s="113">
        <f t="shared" si="39"/>
        <v>158579</v>
      </c>
      <c r="CJ30" s="24">
        <f>SUM(CJ20,CJ29)</f>
        <v>110936</v>
      </c>
      <c r="CK30" s="24">
        <f>SUM(CK20,CK29)</f>
        <v>14600</v>
      </c>
      <c r="CL30" s="113">
        <f t="shared" si="40"/>
        <v>125536</v>
      </c>
      <c r="CM30" s="25">
        <f t="shared" si="41"/>
        <v>1262817</v>
      </c>
      <c r="CN30" s="24">
        <f t="shared" si="42"/>
        <v>110207</v>
      </c>
      <c r="CO30" s="113">
        <f t="shared" si="43"/>
        <v>1373024</v>
      </c>
      <c r="CP30" s="24">
        <f>SUM(CP20,CP29)</f>
        <v>646945</v>
      </c>
      <c r="CQ30" s="24">
        <f>SUM(CQ20,CQ29)</f>
        <v>0</v>
      </c>
      <c r="CR30" s="113">
        <f t="shared" si="44"/>
        <v>646945</v>
      </c>
      <c r="CS30" s="24">
        <f>SUM(CS20,CS29)</f>
        <v>658417</v>
      </c>
      <c r="CT30" s="24">
        <f>SUM(CT20,CT29)</f>
        <v>0</v>
      </c>
      <c r="CU30" s="113">
        <f t="shared" si="45"/>
        <v>658417</v>
      </c>
      <c r="CV30" s="24">
        <f>SUM(CV20,CV29)</f>
        <v>2054</v>
      </c>
      <c r="CW30" s="24">
        <f>SUM(CW20,CW29)</f>
        <v>0</v>
      </c>
      <c r="CX30" s="113">
        <f t="shared" si="46"/>
        <v>2054</v>
      </c>
      <c r="CY30" s="24">
        <f>SUM(CY20,CY29)</f>
        <v>268653</v>
      </c>
      <c r="CZ30" s="24">
        <f>SUM(CZ20,CZ29)</f>
        <v>0</v>
      </c>
      <c r="DA30" s="113">
        <f t="shared" si="47"/>
        <v>268653</v>
      </c>
      <c r="DB30" s="24">
        <f>SUM(DB20,DB29)</f>
        <v>17188</v>
      </c>
      <c r="DC30" s="24">
        <f>SUM(DC20,DC29)</f>
        <v>0</v>
      </c>
      <c r="DD30" s="113">
        <f t="shared" si="48"/>
        <v>17188</v>
      </c>
      <c r="DE30" s="25">
        <f t="shared" si="49"/>
        <v>1593257</v>
      </c>
      <c r="DF30" s="24">
        <f t="shared" si="50"/>
        <v>0</v>
      </c>
      <c r="DG30" s="113">
        <f t="shared" si="51"/>
        <v>1593257</v>
      </c>
      <c r="DH30" s="24">
        <f>SUM(DH20,DH29)</f>
        <v>158946</v>
      </c>
      <c r="DI30" s="24">
        <f>SUM(DI20,DI29)</f>
        <v>0</v>
      </c>
      <c r="DJ30" s="113">
        <f t="shared" si="52"/>
        <v>158946</v>
      </c>
      <c r="DK30" s="24">
        <f>SUM(DK20,DK29)</f>
        <v>111424</v>
      </c>
      <c r="DL30" s="24">
        <f>SUM(DL20,DL29)</f>
        <v>0</v>
      </c>
      <c r="DM30" s="113">
        <f t="shared" si="53"/>
        <v>111424</v>
      </c>
      <c r="DN30" s="24">
        <f>SUM(DN20,DN29)</f>
        <v>71759</v>
      </c>
      <c r="DO30" s="24">
        <f>SUM(DO20,DO29)</f>
        <v>-8559</v>
      </c>
      <c r="DP30" s="113">
        <f t="shared" si="54"/>
        <v>63200</v>
      </c>
      <c r="DQ30" s="24">
        <f>SUM(DQ20,DQ29)</f>
        <v>81939</v>
      </c>
      <c r="DR30" s="24">
        <f>SUM(DR20,DR29)</f>
        <v>0</v>
      </c>
      <c r="DS30" s="113">
        <f t="shared" si="55"/>
        <v>81939</v>
      </c>
      <c r="DT30" s="24">
        <f>SUM(DT20,DT29)</f>
        <v>159966</v>
      </c>
      <c r="DU30" s="24">
        <f>SUM(DU20,DU29)</f>
        <v>23544</v>
      </c>
      <c r="DV30" s="113">
        <f t="shared" si="56"/>
        <v>183510</v>
      </c>
      <c r="DW30" s="24">
        <f>SUM(DW20,DW29)</f>
        <v>207966</v>
      </c>
      <c r="DX30" s="24">
        <f>SUM(DX20,DX29)</f>
        <v>0</v>
      </c>
      <c r="DY30" s="113">
        <f t="shared" si="57"/>
        <v>207966</v>
      </c>
      <c r="DZ30" s="24">
        <f>SUM(DZ20,DZ29)</f>
        <v>175653</v>
      </c>
      <c r="EA30" s="24">
        <f>SUM(EA20,EA29)</f>
        <v>-15789</v>
      </c>
      <c r="EB30" s="113">
        <f t="shared" si="58"/>
        <v>159864</v>
      </c>
      <c r="EC30" s="25">
        <f t="shared" si="59"/>
        <v>967653</v>
      </c>
      <c r="ED30" s="24">
        <f t="shared" si="60"/>
        <v>-804</v>
      </c>
      <c r="EE30" s="113">
        <f t="shared" si="61"/>
        <v>966849</v>
      </c>
      <c r="EF30" s="24">
        <f>SUM(EF20,EF29)</f>
        <v>21386</v>
      </c>
      <c r="EG30" s="24">
        <f>SUM(EG20,EG29)</f>
        <v>12954</v>
      </c>
      <c r="EH30" s="113">
        <f t="shared" si="62"/>
        <v>34340</v>
      </c>
      <c r="EI30" s="24">
        <f>SUM(EI20,EI29)</f>
        <v>294203</v>
      </c>
      <c r="EJ30" s="24">
        <f>SUM(EJ20,EJ29)</f>
        <v>36427</v>
      </c>
      <c r="EK30" s="113">
        <f t="shared" si="63"/>
        <v>330630</v>
      </c>
      <c r="EL30" s="24">
        <f>SUM(EL20,EL29)</f>
        <v>7029</v>
      </c>
      <c r="EM30" s="24">
        <f>SUM(EM20,EM29)</f>
        <v>0</v>
      </c>
      <c r="EN30" s="113">
        <f t="shared" si="64"/>
        <v>7029</v>
      </c>
      <c r="EO30" s="25">
        <f t="shared" si="65"/>
        <v>322618</v>
      </c>
      <c r="EP30" s="24">
        <f t="shared" si="66"/>
        <v>49381</v>
      </c>
      <c r="EQ30" s="113">
        <f t="shared" si="67"/>
        <v>371999</v>
      </c>
      <c r="ER30" s="24">
        <f>SUM(ER20,ER29)</f>
        <v>33000</v>
      </c>
      <c r="ES30" s="24">
        <f>SUM(ES20,ES29)</f>
        <v>0</v>
      </c>
      <c r="ET30" s="113">
        <f t="shared" si="68"/>
        <v>33000</v>
      </c>
      <c r="EU30" s="24">
        <f>SUM(EU20,EU29)</f>
        <v>65880</v>
      </c>
      <c r="EV30" s="24">
        <f>SUM(EV20,EV29)</f>
        <v>0</v>
      </c>
      <c r="EW30" s="113">
        <f t="shared" si="69"/>
        <v>65880</v>
      </c>
      <c r="EX30" s="24">
        <f>SUM(EX20,EX29)</f>
        <v>15500</v>
      </c>
      <c r="EY30" s="24">
        <f>SUM(EY20,EY29)</f>
        <v>-13000</v>
      </c>
      <c r="EZ30" s="113">
        <f t="shared" si="70"/>
        <v>2500</v>
      </c>
      <c r="FA30" s="24">
        <f>SUM(FA20,FA29)</f>
        <v>166491</v>
      </c>
      <c r="FB30" s="24">
        <f>SUM(FB20,FB29)</f>
        <v>-3000</v>
      </c>
      <c r="FC30" s="113">
        <f t="shared" si="71"/>
        <v>163491</v>
      </c>
      <c r="FD30" s="24">
        <f>SUM(FD20,FD29)</f>
        <v>8000</v>
      </c>
      <c r="FE30" s="24">
        <f>SUM(FE20,FE29)</f>
        <v>0</v>
      </c>
      <c r="FF30" s="113">
        <f t="shared" si="72"/>
        <v>8000</v>
      </c>
      <c r="FG30" s="24">
        <f>SUM(FG20,FG29)</f>
        <v>5000</v>
      </c>
      <c r="FH30" s="24">
        <f>SUM(FH20,FH29)</f>
        <v>0</v>
      </c>
      <c r="FI30" s="113">
        <f t="shared" si="73"/>
        <v>5000</v>
      </c>
      <c r="FJ30" s="25">
        <f t="shared" si="74"/>
        <v>293871</v>
      </c>
      <c r="FK30" s="24">
        <f t="shared" si="75"/>
        <v>-16000</v>
      </c>
      <c r="FL30" s="113">
        <f t="shared" si="76"/>
        <v>277871</v>
      </c>
      <c r="FM30" s="24">
        <f>SUM(FM20,FM29)</f>
        <v>235565</v>
      </c>
      <c r="FN30" s="24">
        <f>SUM(FN20,FN29)</f>
        <v>26300</v>
      </c>
      <c r="FO30" s="113">
        <f t="shared" si="77"/>
        <v>261865</v>
      </c>
      <c r="FP30" s="24">
        <f>SUM(FP20,FP29)</f>
        <v>29400</v>
      </c>
      <c r="FQ30" s="24">
        <f>SUM(FQ20,FQ29)</f>
        <v>-1550</v>
      </c>
      <c r="FR30" s="113">
        <f t="shared" si="78"/>
        <v>27850</v>
      </c>
      <c r="FS30" s="24">
        <f>SUM(FS20,FS29)</f>
        <v>52744</v>
      </c>
      <c r="FT30" s="24">
        <f>SUM(FT20,FT29)</f>
        <v>745</v>
      </c>
      <c r="FU30" s="113">
        <f t="shared" si="79"/>
        <v>53489</v>
      </c>
      <c r="FV30" s="24">
        <f>SUM(FV20,FV29)</f>
        <v>3000</v>
      </c>
      <c r="FW30" s="24">
        <f>SUM(FW20,FW29)</f>
        <v>900</v>
      </c>
      <c r="FX30" s="113">
        <f t="shared" si="80"/>
        <v>3900</v>
      </c>
      <c r="FY30" s="24">
        <f>SUM(FY20,FY29)</f>
        <v>154556</v>
      </c>
      <c r="FZ30" s="24">
        <f>SUM(FZ20,FZ29)</f>
        <v>-2227</v>
      </c>
      <c r="GA30" s="113">
        <f t="shared" si="81"/>
        <v>152329</v>
      </c>
      <c r="GB30" s="25">
        <f t="shared" si="82"/>
        <v>475265</v>
      </c>
      <c r="GC30" s="24">
        <f t="shared" si="83"/>
        <v>24168</v>
      </c>
      <c r="GD30" s="113">
        <f t="shared" si="84"/>
        <v>499433</v>
      </c>
      <c r="GE30" s="24">
        <f>SUM(GE20,GE29)</f>
        <v>9660</v>
      </c>
      <c r="GF30" s="24">
        <f>SUM(GF20,GF29)</f>
        <v>0</v>
      </c>
      <c r="GG30" s="113">
        <f t="shared" si="85"/>
        <v>9660</v>
      </c>
      <c r="GH30" s="24">
        <f t="shared" si="86"/>
        <v>9660</v>
      </c>
      <c r="GI30" s="24">
        <f t="shared" si="86"/>
        <v>0</v>
      </c>
      <c r="GJ30" s="113">
        <f t="shared" si="87"/>
        <v>9660</v>
      </c>
      <c r="GK30" s="24">
        <f>SUM(GK20,GK29)</f>
        <v>0</v>
      </c>
      <c r="GL30" s="24">
        <f>SUM(GL20,GL29)</f>
        <v>0</v>
      </c>
      <c r="GM30" s="113">
        <f t="shared" si="88"/>
        <v>0</v>
      </c>
      <c r="GN30" s="24">
        <f>SUM(GN20,GN29)</f>
        <v>297767</v>
      </c>
      <c r="GO30" s="24">
        <f>SUM(GO20,GO29)</f>
        <v>0</v>
      </c>
      <c r="GP30" s="113">
        <f t="shared" si="89"/>
        <v>297767</v>
      </c>
      <c r="GQ30" s="25">
        <f t="shared" si="90"/>
        <v>297767</v>
      </c>
      <c r="GR30" s="24">
        <f t="shared" si="91"/>
        <v>0</v>
      </c>
      <c r="GS30" s="113">
        <f t="shared" si="92"/>
        <v>297767</v>
      </c>
      <c r="GT30" s="25">
        <f t="shared" si="0"/>
        <v>5222908</v>
      </c>
      <c r="GU30" s="24">
        <f t="shared" si="1"/>
        <v>166952</v>
      </c>
      <c r="GV30" s="113">
        <f t="shared" si="93"/>
        <v>5389860</v>
      </c>
      <c r="GW30" s="24">
        <f>SUM(GW20,GW29)</f>
        <v>11400</v>
      </c>
      <c r="GX30" s="24">
        <f>SUM(GX20,GX29)</f>
        <v>3550</v>
      </c>
      <c r="GY30" s="113">
        <f t="shared" si="94"/>
        <v>14950</v>
      </c>
      <c r="GZ30" s="24">
        <f>SUM(GZ20,GZ29)</f>
        <v>125378</v>
      </c>
      <c r="HA30" s="24">
        <f>SUM(HA20,HA29)</f>
        <v>4000</v>
      </c>
      <c r="HB30" s="113">
        <f t="shared" si="95"/>
        <v>129378</v>
      </c>
      <c r="HC30" s="24">
        <f>SUM(HC20,HC29)</f>
        <v>71450</v>
      </c>
      <c r="HD30" s="24">
        <f>SUM(HD20,HD29)</f>
        <v>3000</v>
      </c>
      <c r="HE30" s="113">
        <f t="shared" si="96"/>
        <v>74450</v>
      </c>
      <c r="HF30" s="24">
        <f>SUM(HF20,HF29)</f>
        <v>8100</v>
      </c>
      <c r="HG30" s="24">
        <f>SUM(HG20,HG29)</f>
        <v>202</v>
      </c>
      <c r="HH30" s="113">
        <f t="shared" si="97"/>
        <v>8302</v>
      </c>
      <c r="HI30" s="24">
        <f>SUM(HI20,HI29)</f>
        <v>331413</v>
      </c>
      <c r="HJ30" s="24">
        <f>SUM(HJ20,HJ29)</f>
        <v>9430</v>
      </c>
      <c r="HK30" s="113">
        <f t="shared" si="98"/>
        <v>340843</v>
      </c>
      <c r="HL30" s="24">
        <f>SUM(HL20,HL29)</f>
        <v>3432</v>
      </c>
      <c r="HM30" s="24">
        <f>SUM(HM20,HM29)</f>
        <v>0</v>
      </c>
      <c r="HN30" s="113">
        <f t="shared" si="99"/>
        <v>3432</v>
      </c>
      <c r="HO30" s="24">
        <f>SUM(HO20,HO29)</f>
        <v>127329</v>
      </c>
      <c r="HP30" s="24">
        <f>SUM(HP20,HP29)</f>
        <v>3500</v>
      </c>
      <c r="HQ30" s="113">
        <f t="shared" si="100"/>
        <v>130829</v>
      </c>
      <c r="HR30" s="24">
        <f>SUM(HR20,HR29)</f>
        <v>3150</v>
      </c>
      <c r="HS30" s="24">
        <f>SUM(HS20,HS29)</f>
        <v>0</v>
      </c>
      <c r="HT30" s="113">
        <f t="shared" si="101"/>
        <v>3150</v>
      </c>
      <c r="HU30" s="25">
        <f t="shared" si="102"/>
        <v>681652</v>
      </c>
      <c r="HV30" s="24">
        <f t="shared" si="103"/>
        <v>23682</v>
      </c>
      <c r="HW30" s="113">
        <f t="shared" si="104"/>
        <v>705334</v>
      </c>
      <c r="HX30" s="24">
        <f>SUM(HX20,HX29)</f>
        <v>0</v>
      </c>
      <c r="HY30" s="24">
        <f>SUM(HY20,HY29)</f>
        <v>0</v>
      </c>
      <c r="HZ30" s="113">
        <f t="shared" si="105"/>
        <v>0</v>
      </c>
      <c r="IA30" s="25">
        <f t="shared" si="106"/>
        <v>0</v>
      </c>
      <c r="IB30" s="24">
        <f t="shared" si="107"/>
        <v>0</v>
      </c>
      <c r="IC30" s="113">
        <f t="shared" si="108"/>
        <v>0</v>
      </c>
      <c r="ID30" s="24">
        <f>SUM(ID20,ID29)</f>
        <v>168020</v>
      </c>
      <c r="IE30" s="24">
        <f>SUM(IE20,IE29)</f>
        <v>0</v>
      </c>
      <c r="IF30" s="113">
        <f t="shared" si="109"/>
        <v>168020</v>
      </c>
      <c r="IG30" s="24">
        <f>SUM(IG20,IG29)</f>
        <v>535149</v>
      </c>
      <c r="IH30" s="24">
        <f>SUM(IH20,IH29)</f>
        <v>8476</v>
      </c>
      <c r="II30" s="113">
        <f t="shared" si="110"/>
        <v>543625</v>
      </c>
      <c r="IJ30" s="25">
        <f t="shared" si="111"/>
        <v>703169</v>
      </c>
      <c r="IK30" s="24">
        <f t="shared" si="112"/>
        <v>8476</v>
      </c>
      <c r="IL30" s="113">
        <f t="shared" si="113"/>
        <v>711645</v>
      </c>
      <c r="IM30" s="24">
        <f>SUM(IM20,IM29)</f>
        <v>135389</v>
      </c>
      <c r="IN30" s="24">
        <f>SUM(IN20,IN29)</f>
        <v>-25069</v>
      </c>
      <c r="IO30" s="113">
        <f t="shared" si="114"/>
        <v>110320</v>
      </c>
      <c r="IP30" s="24">
        <f>SUM(IP20,IP29)</f>
        <v>801489</v>
      </c>
      <c r="IQ30" s="24">
        <f>SUM(IQ20,IQ29)</f>
        <v>28630</v>
      </c>
      <c r="IR30" s="113">
        <f t="shared" si="115"/>
        <v>830119</v>
      </c>
      <c r="IS30" s="25">
        <f t="shared" si="116"/>
        <v>936878</v>
      </c>
      <c r="IT30" s="24">
        <f t="shared" si="117"/>
        <v>3561</v>
      </c>
      <c r="IU30" s="113">
        <f t="shared" si="118"/>
        <v>940439</v>
      </c>
      <c r="IV30" s="24">
        <f>SUM(IV20,IV29)</f>
        <v>141240</v>
      </c>
      <c r="IW30" s="24">
        <f>SUM(IW20,IW29)</f>
        <v>64962</v>
      </c>
      <c r="IX30" s="113">
        <f t="shared" si="119"/>
        <v>206202</v>
      </c>
      <c r="IY30" s="24">
        <f>SUM(IY20,IY29)</f>
        <v>8000</v>
      </c>
      <c r="IZ30" s="24">
        <f>SUM(IZ20,IZ29)</f>
        <v>0</v>
      </c>
      <c r="JA30" s="113">
        <f t="shared" si="120"/>
        <v>8000</v>
      </c>
      <c r="JB30" s="25">
        <f t="shared" si="121"/>
        <v>149240</v>
      </c>
      <c r="JC30" s="24">
        <f t="shared" si="122"/>
        <v>64962</v>
      </c>
      <c r="JD30" s="113">
        <f t="shared" si="123"/>
        <v>214202</v>
      </c>
      <c r="JE30" s="25">
        <f>SUM(JE20,JE29)</f>
        <v>0</v>
      </c>
      <c r="JF30" s="24">
        <f>SUM(JF20,JF29)</f>
        <v>0</v>
      </c>
      <c r="JG30" s="113">
        <f t="shared" si="124"/>
        <v>0</v>
      </c>
      <c r="JH30" s="25">
        <f>SUM(JH20,JH29)</f>
        <v>0</v>
      </c>
      <c r="JI30" s="24">
        <f>SUM(JI20,JI29)</f>
        <v>0</v>
      </c>
      <c r="JJ30" s="113">
        <f t="shared" si="125"/>
        <v>0</v>
      </c>
      <c r="JK30" s="25">
        <f t="shared" si="126"/>
        <v>0</v>
      </c>
      <c r="JL30" s="24">
        <f t="shared" si="127"/>
        <v>0</v>
      </c>
      <c r="JM30" s="113">
        <f t="shared" si="128"/>
        <v>0</v>
      </c>
      <c r="JN30" s="24">
        <f>SUM(JN20,JN29)</f>
        <v>4869481</v>
      </c>
      <c r="JO30" s="24">
        <f>SUM(JO20,JO29)</f>
        <v>49164</v>
      </c>
      <c r="JP30" s="113">
        <f t="shared" si="129"/>
        <v>4918645</v>
      </c>
      <c r="JQ30" s="25">
        <f t="shared" si="130"/>
        <v>7340420</v>
      </c>
      <c r="JR30" s="24">
        <f t="shared" si="131"/>
        <v>149845</v>
      </c>
      <c r="JS30" s="113">
        <f t="shared" si="132"/>
        <v>7490265</v>
      </c>
      <c r="JT30" s="24">
        <f>SUM(JT20,JT29)</f>
        <v>10000</v>
      </c>
      <c r="JU30" s="24">
        <f>SUM(JU20,JU29)</f>
        <v>0</v>
      </c>
      <c r="JV30" s="113">
        <f t="shared" si="133"/>
        <v>10000</v>
      </c>
      <c r="JW30" s="24">
        <f>SUM(JW20,JW29)</f>
        <v>721794</v>
      </c>
      <c r="JX30" s="24">
        <f>SUM(JX20,JX29)</f>
        <v>-237466</v>
      </c>
      <c r="JY30" s="113">
        <f t="shared" si="134"/>
        <v>484328</v>
      </c>
      <c r="JZ30" s="24">
        <f>SUM(JZ20,JZ29)</f>
        <v>150000</v>
      </c>
      <c r="KA30" s="24">
        <f>SUM(KA20,KA29)</f>
        <v>-150000</v>
      </c>
      <c r="KB30" s="113">
        <f t="shared" si="135"/>
        <v>0</v>
      </c>
      <c r="KC30" s="25">
        <f t="shared" si="136"/>
        <v>871794</v>
      </c>
      <c r="KD30" s="24">
        <f t="shared" si="137"/>
        <v>-387466</v>
      </c>
      <c r="KE30" s="113">
        <f t="shared" si="138"/>
        <v>484328</v>
      </c>
      <c r="KF30" s="24">
        <f>SUM(KF20,KF29)</f>
        <v>17807</v>
      </c>
      <c r="KG30" s="24">
        <f>SUM(KG20,KG29)</f>
        <v>-3300</v>
      </c>
      <c r="KH30" s="113">
        <f t="shared" si="139"/>
        <v>14507</v>
      </c>
      <c r="KI30" s="24">
        <f>SUM(KI20,KI29)</f>
        <v>1316</v>
      </c>
      <c r="KJ30" s="24">
        <f>SUM(KJ20,KJ29)</f>
        <v>0</v>
      </c>
      <c r="KK30" s="113">
        <f t="shared" si="140"/>
        <v>1316</v>
      </c>
      <c r="KL30" s="24">
        <f>SUM(KL20,KL29)</f>
        <v>222600</v>
      </c>
      <c r="KM30" s="24">
        <f>SUM(KM20,KM29)</f>
        <v>-64962</v>
      </c>
      <c r="KN30" s="113">
        <f t="shared" si="141"/>
        <v>157638</v>
      </c>
      <c r="KO30" s="24">
        <f>SUM(KO20,KO29)</f>
        <v>17000</v>
      </c>
      <c r="KP30" s="24">
        <f>SUM(KP20,KP29)</f>
        <v>0</v>
      </c>
      <c r="KQ30" s="113">
        <f t="shared" si="142"/>
        <v>17000</v>
      </c>
      <c r="KR30" s="25">
        <f t="shared" si="143"/>
        <v>258723</v>
      </c>
      <c r="KS30" s="24">
        <f t="shared" si="144"/>
        <v>-68262</v>
      </c>
      <c r="KT30" s="113">
        <f t="shared" si="145"/>
        <v>190461</v>
      </c>
      <c r="KU30" s="25">
        <f t="shared" si="146"/>
        <v>1140517</v>
      </c>
      <c r="KV30" s="24">
        <f t="shared" si="147"/>
        <v>-455728</v>
      </c>
      <c r="KW30" s="113">
        <f t="shared" si="148"/>
        <v>684789</v>
      </c>
      <c r="KX30" s="25">
        <f>SUM(KX20,KX29)</f>
        <v>0</v>
      </c>
      <c r="KY30" s="24">
        <f>SUM(KY20,KY29)</f>
        <v>0</v>
      </c>
      <c r="KZ30" s="113">
        <f t="shared" si="149"/>
        <v>0</v>
      </c>
      <c r="LA30" s="25">
        <f>SUM(LA20,LA29)</f>
        <v>0</v>
      </c>
      <c r="LB30" s="24">
        <f>SUM(LB20,LB29)</f>
        <v>0</v>
      </c>
      <c r="LC30" s="113">
        <f t="shared" si="150"/>
        <v>0</v>
      </c>
      <c r="LD30" s="25">
        <f>SUM(LD20,LD29)</f>
        <v>0</v>
      </c>
      <c r="LE30" s="24">
        <f>SUM(LE20,LE29)</f>
        <v>0</v>
      </c>
      <c r="LF30" s="113">
        <f t="shared" si="151"/>
        <v>0</v>
      </c>
      <c r="LG30" s="25">
        <f>SUM(LG20,LG29)</f>
        <v>0</v>
      </c>
      <c r="LH30" s="24">
        <f>SUM(LH20,LH29)</f>
        <v>0</v>
      </c>
      <c r="LI30" s="113">
        <f t="shared" si="152"/>
        <v>0</v>
      </c>
      <c r="LJ30" s="25">
        <f>SUM(LJ20,LJ29)</f>
        <v>0</v>
      </c>
      <c r="LK30" s="24">
        <f>SUM(LK20,LK29)</f>
        <v>0</v>
      </c>
      <c r="LL30" s="113">
        <f t="shared" si="153"/>
        <v>0</v>
      </c>
      <c r="LM30" s="25">
        <f t="shared" si="154"/>
        <v>0</v>
      </c>
      <c r="LN30" s="24">
        <f t="shared" si="155"/>
        <v>0</v>
      </c>
      <c r="LO30" s="113">
        <f t="shared" si="156"/>
        <v>0</v>
      </c>
      <c r="LP30" s="25">
        <f>SUM(LP20,LP29)</f>
        <v>0</v>
      </c>
      <c r="LQ30" s="24">
        <f>SUM(LQ20,LQ29)</f>
        <v>0</v>
      </c>
      <c r="LR30" s="113">
        <f t="shared" si="157"/>
        <v>0</v>
      </c>
      <c r="LS30" s="25">
        <f>SUM(LS20,LS29)</f>
        <v>0</v>
      </c>
      <c r="LT30" s="24">
        <f>SUM(LT20,LT29)</f>
        <v>0</v>
      </c>
      <c r="LU30" s="113">
        <f t="shared" si="158"/>
        <v>0</v>
      </c>
      <c r="LV30" s="25">
        <f>SUM(LV20,LV29)</f>
        <v>0</v>
      </c>
      <c r="LW30" s="24">
        <f>SUM(LW20,LW29)</f>
        <v>0</v>
      </c>
      <c r="LX30" s="113">
        <f t="shared" si="159"/>
        <v>0</v>
      </c>
      <c r="LY30" s="25">
        <f>SUM(LY20,LY29)</f>
        <v>0</v>
      </c>
      <c r="LZ30" s="24">
        <f>SUM(LZ20,LZ29)</f>
        <v>0</v>
      </c>
      <c r="MA30" s="113">
        <f t="shared" si="160"/>
        <v>0</v>
      </c>
      <c r="MB30" s="25">
        <f t="shared" si="161"/>
        <v>0</v>
      </c>
      <c r="MC30" s="24">
        <f t="shared" si="162"/>
        <v>0</v>
      </c>
      <c r="MD30" s="113">
        <f t="shared" si="163"/>
        <v>0</v>
      </c>
      <c r="ME30" s="25">
        <f t="shared" si="164"/>
        <v>0</v>
      </c>
      <c r="MF30" s="24">
        <f t="shared" si="165"/>
        <v>0</v>
      </c>
      <c r="MG30" s="113">
        <f t="shared" si="166"/>
        <v>0</v>
      </c>
      <c r="MH30" s="25">
        <f>SUM(MH20,MH29)</f>
        <v>0</v>
      </c>
      <c r="MI30" s="24">
        <f>SUM(MI20,MI29)</f>
        <v>0</v>
      </c>
      <c r="MJ30" s="113">
        <f t="shared" si="167"/>
        <v>0</v>
      </c>
      <c r="MK30" s="24">
        <f>SUM(MK20,MK29)</f>
        <v>730949</v>
      </c>
      <c r="ML30" s="24">
        <f>SUM(ML20,ML29)</f>
        <v>130000</v>
      </c>
      <c r="MM30" s="113">
        <f t="shared" si="168"/>
        <v>860949</v>
      </c>
      <c r="MN30" s="24">
        <f>SUM(MN20,MN29)</f>
        <v>91568</v>
      </c>
      <c r="MO30" s="24">
        <f>SUM(MO20,MO29)</f>
        <v>0</v>
      </c>
      <c r="MP30" s="113">
        <f t="shared" si="169"/>
        <v>91568</v>
      </c>
      <c r="MQ30" s="24">
        <f>SUM(MQ20,MQ29)</f>
        <v>394158</v>
      </c>
      <c r="MR30" s="24">
        <f>SUM(MR20,MR29)</f>
        <v>0</v>
      </c>
      <c r="MS30" s="113">
        <f t="shared" si="170"/>
        <v>394158</v>
      </c>
      <c r="MT30" s="24">
        <f>SUM(MT20,MT29)</f>
        <v>9000</v>
      </c>
      <c r="MU30" s="24">
        <f>SUM(MU20,MU29)</f>
        <v>0</v>
      </c>
      <c r="MV30" s="113">
        <f t="shared" si="171"/>
        <v>9000</v>
      </c>
      <c r="MW30" s="25">
        <f t="shared" si="172"/>
        <v>1225675</v>
      </c>
      <c r="MX30" s="24">
        <f t="shared" si="173"/>
        <v>130000</v>
      </c>
      <c r="MY30" s="113">
        <f t="shared" si="174"/>
        <v>1355675</v>
      </c>
      <c r="MZ30" s="24">
        <f>SUM(MZ20,MZ29)</f>
        <v>23181</v>
      </c>
      <c r="NA30" s="24">
        <f>SUM(NA20,NA29)</f>
        <v>0</v>
      </c>
      <c r="NB30" s="113">
        <f t="shared" si="175"/>
        <v>23181</v>
      </c>
      <c r="NC30" s="24">
        <f>SUM(NC20,NC29)</f>
        <v>143171</v>
      </c>
      <c r="ND30" s="24">
        <f>SUM(ND20,ND29)</f>
        <v>0</v>
      </c>
      <c r="NE30" s="113">
        <f t="shared" si="176"/>
        <v>143171</v>
      </c>
      <c r="NF30" s="25">
        <f t="shared" si="177"/>
        <v>166352</v>
      </c>
      <c r="NG30" s="24">
        <f t="shared" si="178"/>
        <v>0</v>
      </c>
      <c r="NH30" s="113">
        <f t="shared" si="179"/>
        <v>166352</v>
      </c>
      <c r="NI30" s="24">
        <f>SUM(NI20,NI29)</f>
        <v>0</v>
      </c>
      <c r="NJ30" s="24">
        <f>SUM(NJ20,NJ29)</f>
        <v>0</v>
      </c>
      <c r="NK30" s="113">
        <f t="shared" si="180"/>
        <v>0</v>
      </c>
      <c r="NL30" s="24">
        <f>SUM(NL20,NL29)</f>
        <v>28342</v>
      </c>
      <c r="NM30" s="24">
        <f>SUM(NM20,NM29)</f>
        <v>0</v>
      </c>
      <c r="NN30" s="113">
        <f t="shared" si="181"/>
        <v>28342</v>
      </c>
      <c r="NO30" s="25">
        <f t="shared" si="182"/>
        <v>28342</v>
      </c>
      <c r="NP30" s="24">
        <f t="shared" si="183"/>
        <v>0</v>
      </c>
      <c r="NQ30" s="113">
        <f t="shared" si="184"/>
        <v>28342</v>
      </c>
      <c r="NR30" s="24">
        <f>SUM(NR20,NR29)</f>
        <v>0</v>
      </c>
      <c r="NS30" s="24">
        <f>SUM(NS20,NS29)</f>
        <v>0</v>
      </c>
      <c r="NT30" s="113">
        <f t="shared" si="185"/>
        <v>0</v>
      </c>
      <c r="NU30" s="24">
        <f t="shared" si="186"/>
        <v>0</v>
      </c>
      <c r="NV30" s="24">
        <f t="shared" si="187"/>
        <v>0</v>
      </c>
      <c r="NW30" s="113">
        <f t="shared" si="188"/>
        <v>0</v>
      </c>
      <c r="NX30" s="25">
        <f t="shared" si="189"/>
        <v>1420369</v>
      </c>
      <c r="NY30" s="24">
        <f t="shared" si="190"/>
        <v>130000</v>
      </c>
      <c r="NZ30" s="113">
        <f t="shared" si="191"/>
        <v>1550369</v>
      </c>
      <c r="OA30" s="25">
        <f t="shared" si="2"/>
        <v>15124214</v>
      </c>
      <c r="OB30" s="24">
        <f t="shared" si="3"/>
        <v>-8931</v>
      </c>
      <c r="OC30" s="113">
        <f t="shared" si="192"/>
        <v>15115283</v>
      </c>
      <c r="OD30" s="25">
        <f t="shared" si="4"/>
        <v>22973490</v>
      </c>
      <c r="OE30" s="24">
        <f t="shared" si="5"/>
        <v>127870</v>
      </c>
      <c r="OF30" s="113">
        <f t="shared" si="193"/>
        <v>23101360</v>
      </c>
      <c r="OG30" s="27"/>
    </row>
    <row r="31" spans="1:397" s="39" customFormat="1" x14ac:dyDescent="0.25">
      <c r="A31" s="36">
        <v>22</v>
      </c>
      <c r="B31" s="37" t="s">
        <v>228</v>
      </c>
      <c r="C31" s="38" t="s">
        <v>288</v>
      </c>
      <c r="F31" s="115">
        <f t="shared" si="6"/>
        <v>0</v>
      </c>
      <c r="G31" s="41"/>
      <c r="I31" s="115">
        <f t="shared" si="7"/>
        <v>0</v>
      </c>
      <c r="L31" s="115">
        <f t="shared" si="8"/>
        <v>0</v>
      </c>
      <c r="O31" s="115">
        <f t="shared" si="9"/>
        <v>0</v>
      </c>
      <c r="R31" s="115">
        <f t="shared" si="10"/>
        <v>0</v>
      </c>
      <c r="U31" s="115">
        <f t="shared" si="11"/>
        <v>0</v>
      </c>
      <c r="X31" s="115">
        <f t="shared" si="12"/>
        <v>0</v>
      </c>
      <c r="AA31" s="115">
        <f t="shared" si="13"/>
        <v>0</v>
      </c>
      <c r="AB31" s="40">
        <f t="shared" si="14"/>
        <v>0</v>
      </c>
      <c r="AC31" s="39">
        <f t="shared" si="15"/>
        <v>0</v>
      </c>
      <c r="AD31" s="115">
        <f t="shared" si="16"/>
        <v>0</v>
      </c>
      <c r="AG31" s="115">
        <f t="shared" si="17"/>
        <v>0</v>
      </c>
      <c r="AH31" s="40">
        <f t="shared" si="18"/>
        <v>0</v>
      </c>
      <c r="AI31" s="39">
        <f t="shared" si="19"/>
        <v>0</v>
      </c>
      <c r="AJ31" s="115">
        <f t="shared" si="20"/>
        <v>0</v>
      </c>
      <c r="AM31" s="115">
        <f t="shared" si="21"/>
        <v>0</v>
      </c>
      <c r="AP31" s="115">
        <f t="shared" si="22"/>
        <v>0</v>
      </c>
      <c r="AS31" s="115">
        <f t="shared" si="23"/>
        <v>0</v>
      </c>
      <c r="AV31" s="115">
        <f t="shared" si="24"/>
        <v>0</v>
      </c>
      <c r="AY31" s="115">
        <f t="shared" si="25"/>
        <v>0</v>
      </c>
      <c r="BB31" s="115">
        <f t="shared" si="26"/>
        <v>0</v>
      </c>
      <c r="BE31" s="115">
        <f t="shared" si="27"/>
        <v>0</v>
      </c>
      <c r="BH31" s="115">
        <f t="shared" si="28"/>
        <v>0</v>
      </c>
      <c r="BK31" s="115">
        <f t="shared" si="29"/>
        <v>0</v>
      </c>
      <c r="BL31" s="40">
        <f t="shared" si="30"/>
        <v>0</v>
      </c>
      <c r="BM31" s="39">
        <f t="shared" si="31"/>
        <v>0</v>
      </c>
      <c r="BN31" s="115">
        <f t="shared" si="32"/>
        <v>0</v>
      </c>
      <c r="BQ31" s="115">
        <f t="shared" si="33"/>
        <v>0</v>
      </c>
      <c r="BT31" s="115">
        <f t="shared" si="34"/>
        <v>0</v>
      </c>
      <c r="BW31" s="115">
        <f t="shared" si="35"/>
        <v>0</v>
      </c>
      <c r="BZ31" s="115">
        <f t="shared" si="36"/>
        <v>0</v>
      </c>
      <c r="CC31" s="115">
        <f t="shared" si="37"/>
        <v>0</v>
      </c>
      <c r="CF31" s="115">
        <f t="shared" si="38"/>
        <v>0</v>
      </c>
      <c r="CI31" s="115">
        <f t="shared" si="39"/>
        <v>0</v>
      </c>
      <c r="CL31" s="115">
        <f t="shared" si="40"/>
        <v>0</v>
      </c>
      <c r="CM31" s="40">
        <f t="shared" si="41"/>
        <v>0</v>
      </c>
      <c r="CN31" s="39">
        <f t="shared" si="42"/>
        <v>0</v>
      </c>
      <c r="CO31" s="115">
        <f t="shared" si="43"/>
        <v>0</v>
      </c>
      <c r="CR31" s="115">
        <f t="shared" si="44"/>
        <v>0</v>
      </c>
      <c r="CU31" s="115">
        <f t="shared" si="45"/>
        <v>0</v>
      </c>
      <c r="CX31" s="115">
        <f t="shared" si="46"/>
        <v>0</v>
      </c>
      <c r="DA31" s="115">
        <f t="shared" si="47"/>
        <v>0</v>
      </c>
      <c r="DD31" s="115">
        <f t="shared" si="48"/>
        <v>0</v>
      </c>
      <c r="DE31" s="40">
        <f t="shared" si="49"/>
        <v>0</v>
      </c>
      <c r="DF31" s="39">
        <f t="shared" si="50"/>
        <v>0</v>
      </c>
      <c r="DG31" s="115">
        <f t="shared" si="51"/>
        <v>0</v>
      </c>
      <c r="DJ31" s="115">
        <f t="shared" si="52"/>
        <v>0</v>
      </c>
      <c r="DM31" s="115">
        <f t="shared" si="53"/>
        <v>0</v>
      </c>
      <c r="DP31" s="115">
        <f t="shared" si="54"/>
        <v>0</v>
      </c>
      <c r="DS31" s="115">
        <f t="shared" si="55"/>
        <v>0</v>
      </c>
      <c r="DV31" s="115">
        <f t="shared" si="56"/>
        <v>0</v>
      </c>
      <c r="DY31" s="115">
        <f t="shared" si="57"/>
        <v>0</v>
      </c>
      <c r="EB31" s="115">
        <f t="shared" si="58"/>
        <v>0</v>
      </c>
      <c r="EC31" s="40">
        <f t="shared" si="59"/>
        <v>0</v>
      </c>
      <c r="ED31" s="39">
        <f t="shared" si="60"/>
        <v>0</v>
      </c>
      <c r="EE31" s="115">
        <f t="shared" si="61"/>
        <v>0</v>
      </c>
      <c r="EH31" s="115">
        <f t="shared" si="62"/>
        <v>0</v>
      </c>
      <c r="EK31" s="115">
        <f t="shared" si="63"/>
        <v>0</v>
      </c>
      <c r="EN31" s="115">
        <f t="shared" si="64"/>
        <v>0</v>
      </c>
      <c r="EO31" s="40">
        <f t="shared" si="65"/>
        <v>0</v>
      </c>
      <c r="EP31" s="39">
        <f t="shared" si="66"/>
        <v>0</v>
      </c>
      <c r="EQ31" s="115">
        <f t="shared" si="67"/>
        <v>0</v>
      </c>
      <c r="ET31" s="115">
        <f t="shared" si="68"/>
        <v>0</v>
      </c>
      <c r="EW31" s="115">
        <f t="shared" si="69"/>
        <v>0</v>
      </c>
      <c r="EZ31" s="115">
        <f t="shared" si="70"/>
        <v>0</v>
      </c>
      <c r="FC31" s="115">
        <f t="shared" si="71"/>
        <v>0</v>
      </c>
      <c r="FF31" s="115">
        <f t="shared" si="72"/>
        <v>0</v>
      </c>
      <c r="FI31" s="115">
        <f t="shared" si="73"/>
        <v>0</v>
      </c>
      <c r="FJ31" s="40">
        <f t="shared" si="74"/>
        <v>0</v>
      </c>
      <c r="FK31" s="39">
        <f t="shared" si="75"/>
        <v>0</v>
      </c>
      <c r="FL31" s="115">
        <f t="shared" si="76"/>
        <v>0</v>
      </c>
      <c r="FO31" s="115">
        <f t="shared" si="77"/>
        <v>0</v>
      </c>
      <c r="FR31" s="115">
        <f t="shared" si="78"/>
        <v>0</v>
      </c>
      <c r="FU31" s="115">
        <f t="shared" si="79"/>
        <v>0</v>
      </c>
      <c r="FX31" s="115">
        <f t="shared" si="80"/>
        <v>0</v>
      </c>
      <c r="GA31" s="115">
        <f t="shared" si="81"/>
        <v>0</v>
      </c>
      <c r="GB31" s="40">
        <f t="shared" si="82"/>
        <v>0</v>
      </c>
      <c r="GC31" s="39">
        <f t="shared" si="83"/>
        <v>0</v>
      </c>
      <c r="GD31" s="115">
        <f t="shared" si="84"/>
        <v>0</v>
      </c>
      <c r="GG31" s="115">
        <f t="shared" si="85"/>
        <v>0</v>
      </c>
      <c r="GH31" s="39">
        <f t="shared" si="86"/>
        <v>0</v>
      </c>
      <c r="GI31" s="39">
        <f t="shared" si="86"/>
        <v>0</v>
      </c>
      <c r="GJ31" s="115">
        <f t="shared" si="87"/>
        <v>0</v>
      </c>
      <c r="GM31" s="115">
        <f t="shared" si="88"/>
        <v>0</v>
      </c>
      <c r="GP31" s="115">
        <f t="shared" si="89"/>
        <v>0</v>
      </c>
      <c r="GQ31" s="40">
        <f t="shared" si="90"/>
        <v>0</v>
      </c>
      <c r="GR31" s="39">
        <f t="shared" si="91"/>
        <v>0</v>
      </c>
      <c r="GS31" s="115">
        <f t="shared" si="92"/>
        <v>0</v>
      </c>
      <c r="GT31" s="40">
        <f t="shared" si="0"/>
        <v>0</v>
      </c>
      <c r="GU31" s="39">
        <f t="shared" si="1"/>
        <v>0</v>
      </c>
      <c r="GV31" s="115">
        <f t="shared" si="93"/>
        <v>0</v>
      </c>
      <c r="GY31" s="115">
        <f t="shared" si="94"/>
        <v>0</v>
      </c>
      <c r="HB31" s="115">
        <f t="shared" si="95"/>
        <v>0</v>
      </c>
      <c r="HE31" s="115">
        <f t="shared" si="96"/>
        <v>0</v>
      </c>
      <c r="HH31" s="115">
        <f t="shared" si="97"/>
        <v>0</v>
      </c>
      <c r="HK31" s="115">
        <f t="shared" si="98"/>
        <v>0</v>
      </c>
      <c r="HN31" s="115">
        <f t="shared" si="99"/>
        <v>0</v>
      </c>
      <c r="HQ31" s="115">
        <f t="shared" si="100"/>
        <v>0</v>
      </c>
      <c r="HT31" s="115">
        <f t="shared" si="101"/>
        <v>0</v>
      </c>
      <c r="HU31" s="40">
        <f t="shared" si="102"/>
        <v>0</v>
      </c>
      <c r="HV31" s="39">
        <f t="shared" si="103"/>
        <v>0</v>
      </c>
      <c r="HW31" s="115">
        <f t="shared" si="104"/>
        <v>0</v>
      </c>
      <c r="HZ31" s="115">
        <f t="shared" si="105"/>
        <v>0</v>
      </c>
      <c r="IA31" s="40">
        <f t="shared" si="106"/>
        <v>0</v>
      </c>
      <c r="IB31" s="39">
        <f t="shared" si="107"/>
        <v>0</v>
      </c>
      <c r="IC31" s="115">
        <f t="shared" si="108"/>
        <v>0</v>
      </c>
      <c r="IF31" s="115">
        <f t="shared" si="109"/>
        <v>0</v>
      </c>
      <c r="II31" s="115">
        <f t="shared" si="110"/>
        <v>0</v>
      </c>
      <c r="IJ31" s="40">
        <f t="shared" si="111"/>
        <v>0</v>
      </c>
      <c r="IK31" s="39">
        <f t="shared" si="112"/>
        <v>0</v>
      </c>
      <c r="IL31" s="115">
        <f t="shared" si="113"/>
        <v>0</v>
      </c>
      <c r="IO31" s="115">
        <f t="shared" si="114"/>
        <v>0</v>
      </c>
      <c r="IR31" s="115">
        <f t="shared" si="115"/>
        <v>0</v>
      </c>
      <c r="IS31" s="40">
        <f t="shared" si="116"/>
        <v>0</v>
      </c>
      <c r="IT31" s="39">
        <f t="shared" si="117"/>
        <v>0</v>
      </c>
      <c r="IU31" s="115">
        <f t="shared" si="118"/>
        <v>0</v>
      </c>
      <c r="IX31" s="115">
        <f t="shared" si="119"/>
        <v>0</v>
      </c>
      <c r="JA31" s="115">
        <f t="shared" si="120"/>
        <v>0</v>
      </c>
      <c r="JB31" s="40">
        <f t="shared" si="121"/>
        <v>0</v>
      </c>
      <c r="JC31" s="39">
        <f t="shared" si="122"/>
        <v>0</v>
      </c>
      <c r="JD31" s="115">
        <f t="shared" si="123"/>
        <v>0</v>
      </c>
      <c r="JE31" s="40"/>
      <c r="JG31" s="115">
        <f t="shared" si="124"/>
        <v>0</v>
      </c>
      <c r="JH31" s="40"/>
      <c r="JJ31" s="115">
        <f t="shared" si="125"/>
        <v>0</v>
      </c>
      <c r="JK31" s="40">
        <f t="shared" si="126"/>
        <v>0</v>
      </c>
      <c r="JL31" s="39">
        <f t="shared" si="127"/>
        <v>0</v>
      </c>
      <c r="JM31" s="115">
        <f t="shared" si="128"/>
        <v>0</v>
      </c>
      <c r="JP31" s="115">
        <f t="shared" si="129"/>
        <v>0</v>
      </c>
      <c r="JQ31" s="40">
        <f t="shared" si="130"/>
        <v>0</v>
      </c>
      <c r="JR31" s="39">
        <f t="shared" si="131"/>
        <v>0</v>
      </c>
      <c r="JS31" s="115">
        <f t="shared" si="132"/>
        <v>0</v>
      </c>
      <c r="JV31" s="115">
        <f t="shared" si="133"/>
        <v>0</v>
      </c>
      <c r="JY31" s="115">
        <f t="shared" si="134"/>
        <v>0</v>
      </c>
      <c r="KB31" s="115">
        <f t="shared" si="135"/>
        <v>0</v>
      </c>
      <c r="KC31" s="40">
        <f t="shared" si="136"/>
        <v>0</v>
      </c>
      <c r="KD31" s="39">
        <f t="shared" si="137"/>
        <v>0</v>
      </c>
      <c r="KE31" s="115">
        <f t="shared" si="138"/>
        <v>0</v>
      </c>
      <c r="KH31" s="115">
        <f t="shared" si="139"/>
        <v>0</v>
      </c>
      <c r="KK31" s="115">
        <f t="shared" si="140"/>
        <v>0</v>
      </c>
      <c r="KN31" s="115">
        <f t="shared" si="141"/>
        <v>0</v>
      </c>
      <c r="KQ31" s="115">
        <f t="shared" si="142"/>
        <v>0</v>
      </c>
      <c r="KR31" s="40">
        <f t="shared" si="143"/>
        <v>0</v>
      </c>
      <c r="KS31" s="39">
        <f t="shared" si="144"/>
        <v>0</v>
      </c>
      <c r="KT31" s="115">
        <f t="shared" si="145"/>
        <v>0</v>
      </c>
      <c r="KU31" s="40">
        <f t="shared" si="146"/>
        <v>0</v>
      </c>
      <c r="KV31" s="39">
        <f t="shared" si="147"/>
        <v>0</v>
      </c>
      <c r="KW31" s="115">
        <f t="shared" si="148"/>
        <v>0</v>
      </c>
      <c r="KX31" s="40"/>
      <c r="KZ31" s="115">
        <f t="shared" si="149"/>
        <v>0</v>
      </c>
      <c r="LA31" s="40"/>
      <c r="LC31" s="115">
        <f t="shared" si="150"/>
        <v>0</v>
      </c>
      <c r="LD31" s="40"/>
      <c r="LF31" s="115">
        <f t="shared" si="151"/>
        <v>0</v>
      </c>
      <c r="LG31" s="40"/>
      <c r="LI31" s="115">
        <f t="shared" si="152"/>
        <v>0</v>
      </c>
      <c r="LJ31" s="40"/>
      <c r="LL31" s="115">
        <f t="shared" si="153"/>
        <v>0</v>
      </c>
      <c r="LM31" s="40">
        <f t="shared" si="154"/>
        <v>0</v>
      </c>
      <c r="LN31" s="39">
        <f t="shared" si="155"/>
        <v>0</v>
      </c>
      <c r="LO31" s="115">
        <f t="shared" si="156"/>
        <v>0</v>
      </c>
      <c r="LP31" s="40"/>
      <c r="LR31" s="115">
        <f t="shared" si="157"/>
        <v>0</v>
      </c>
      <c r="LS31" s="40"/>
      <c r="LU31" s="115">
        <f t="shared" si="158"/>
        <v>0</v>
      </c>
      <c r="LV31" s="40"/>
      <c r="LX31" s="115">
        <f t="shared" si="159"/>
        <v>0</v>
      </c>
      <c r="LY31" s="40"/>
      <c r="MA31" s="115">
        <f t="shared" si="160"/>
        <v>0</v>
      </c>
      <c r="MB31" s="40">
        <f t="shared" si="161"/>
        <v>0</v>
      </c>
      <c r="MC31" s="39">
        <f t="shared" si="162"/>
        <v>0</v>
      </c>
      <c r="MD31" s="115">
        <f t="shared" si="163"/>
        <v>0</v>
      </c>
      <c r="ME31" s="40">
        <f t="shared" si="164"/>
        <v>0</v>
      </c>
      <c r="MF31" s="39">
        <f t="shared" si="165"/>
        <v>0</v>
      </c>
      <c r="MG31" s="115">
        <f t="shared" si="166"/>
        <v>0</v>
      </c>
      <c r="MH31" s="40"/>
      <c r="MJ31" s="115">
        <f t="shared" si="167"/>
        <v>0</v>
      </c>
      <c r="MM31" s="115">
        <f t="shared" si="168"/>
        <v>0</v>
      </c>
      <c r="MP31" s="115">
        <f t="shared" si="169"/>
        <v>0</v>
      </c>
      <c r="MS31" s="115">
        <f t="shared" si="170"/>
        <v>0</v>
      </c>
      <c r="MV31" s="115">
        <f t="shared" si="171"/>
        <v>0</v>
      </c>
      <c r="MW31" s="40">
        <f t="shared" si="172"/>
        <v>0</v>
      </c>
      <c r="MX31" s="39">
        <f t="shared" si="173"/>
        <v>0</v>
      </c>
      <c r="MY31" s="115">
        <f t="shared" si="174"/>
        <v>0</v>
      </c>
      <c r="NB31" s="115">
        <f t="shared" si="175"/>
        <v>0</v>
      </c>
      <c r="NE31" s="115">
        <f t="shared" si="176"/>
        <v>0</v>
      </c>
      <c r="NF31" s="40">
        <f t="shared" si="177"/>
        <v>0</v>
      </c>
      <c r="NG31" s="39">
        <f t="shared" si="178"/>
        <v>0</v>
      </c>
      <c r="NH31" s="115">
        <f t="shared" si="179"/>
        <v>0</v>
      </c>
      <c r="NK31" s="115">
        <f t="shared" si="180"/>
        <v>0</v>
      </c>
      <c r="NN31" s="115">
        <f t="shared" si="181"/>
        <v>0</v>
      </c>
      <c r="NO31" s="40">
        <f t="shared" si="182"/>
        <v>0</v>
      </c>
      <c r="NP31" s="39">
        <f t="shared" si="183"/>
        <v>0</v>
      </c>
      <c r="NQ31" s="115">
        <f t="shared" si="184"/>
        <v>0</v>
      </c>
      <c r="NT31" s="115">
        <f t="shared" si="185"/>
        <v>0</v>
      </c>
      <c r="NU31" s="39">
        <f t="shared" si="186"/>
        <v>0</v>
      </c>
      <c r="NV31" s="39">
        <f t="shared" si="187"/>
        <v>0</v>
      </c>
      <c r="NW31" s="115">
        <f t="shared" si="188"/>
        <v>0</v>
      </c>
      <c r="NX31" s="40">
        <f t="shared" si="189"/>
        <v>0</v>
      </c>
      <c r="NY31" s="39">
        <f t="shared" si="190"/>
        <v>0</v>
      </c>
      <c r="NZ31" s="115">
        <f t="shared" si="191"/>
        <v>0</v>
      </c>
      <c r="OA31" s="40">
        <f t="shared" si="2"/>
        <v>0</v>
      </c>
      <c r="OB31" s="39">
        <f t="shared" si="3"/>
        <v>0</v>
      </c>
      <c r="OC31" s="115">
        <f t="shared" si="192"/>
        <v>0</v>
      </c>
      <c r="OD31" s="40">
        <f t="shared" si="4"/>
        <v>0</v>
      </c>
      <c r="OE31" s="39">
        <f t="shared" si="5"/>
        <v>0</v>
      </c>
      <c r="OF31" s="115">
        <f t="shared" si="193"/>
        <v>0</v>
      </c>
      <c r="OG31" s="41"/>
    </row>
    <row r="32" spans="1:397" s="39" customFormat="1" x14ac:dyDescent="0.25">
      <c r="A32" s="36">
        <v>23</v>
      </c>
      <c r="B32" s="37" t="s">
        <v>346</v>
      </c>
      <c r="C32" s="38" t="s">
        <v>347</v>
      </c>
      <c r="F32" s="115">
        <f t="shared" si="6"/>
        <v>0</v>
      </c>
      <c r="G32" s="41"/>
      <c r="I32" s="115">
        <f t="shared" si="7"/>
        <v>0</v>
      </c>
      <c r="L32" s="115">
        <f t="shared" si="8"/>
        <v>0</v>
      </c>
      <c r="O32" s="115">
        <f t="shared" si="9"/>
        <v>0</v>
      </c>
      <c r="R32" s="115">
        <f t="shared" si="10"/>
        <v>0</v>
      </c>
      <c r="U32" s="115">
        <f t="shared" si="11"/>
        <v>0</v>
      </c>
      <c r="X32" s="115">
        <f t="shared" si="12"/>
        <v>0</v>
      </c>
      <c r="AA32" s="115">
        <f t="shared" si="13"/>
        <v>0</v>
      </c>
      <c r="AB32" s="40">
        <f>SUM(G32,J32,M32,P32,S32,V32,Y32)</f>
        <v>0</v>
      </c>
      <c r="AC32" s="39">
        <f>SUM(H32,K32,N32,Q32,T32,W32,Z32)</f>
        <v>0</v>
      </c>
      <c r="AD32" s="115">
        <f t="shared" si="16"/>
        <v>0</v>
      </c>
      <c r="AG32" s="115">
        <f t="shared" si="17"/>
        <v>0</v>
      </c>
      <c r="AH32" s="40">
        <f>SUM(D32,AB32,AE32)</f>
        <v>0</v>
      </c>
      <c r="AI32" s="39">
        <f>SUM(E32,AC32,AF32)</f>
        <v>0</v>
      </c>
      <c r="AJ32" s="115">
        <f t="shared" si="20"/>
        <v>0</v>
      </c>
      <c r="AM32" s="115">
        <f t="shared" si="21"/>
        <v>0</v>
      </c>
      <c r="AP32" s="115">
        <f t="shared" si="22"/>
        <v>0</v>
      </c>
      <c r="AS32" s="115">
        <f t="shared" si="23"/>
        <v>0</v>
      </c>
      <c r="AV32" s="115">
        <f t="shared" si="24"/>
        <v>0</v>
      </c>
      <c r="AY32" s="115">
        <f t="shared" si="25"/>
        <v>0</v>
      </c>
      <c r="BB32" s="115">
        <f t="shared" si="26"/>
        <v>0</v>
      </c>
      <c r="BE32" s="115">
        <f t="shared" si="27"/>
        <v>0</v>
      </c>
      <c r="BH32" s="115">
        <f t="shared" si="28"/>
        <v>0</v>
      </c>
      <c r="BK32" s="115">
        <f t="shared" si="29"/>
        <v>0</v>
      </c>
      <c r="BL32" s="40">
        <f t="shared" si="30"/>
        <v>0</v>
      </c>
      <c r="BM32" s="39">
        <f t="shared" si="31"/>
        <v>0</v>
      </c>
      <c r="BN32" s="115">
        <f t="shared" si="32"/>
        <v>0</v>
      </c>
      <c r="BQ32" s="115">
        <f t="shared" si="33"/>
        <v>0</v>
      </c>
      <c r="BT32" s="115">
        <f t="shared" si="34"/>
        <v>0</v>
      </c>
      <c r="BW32" s="115">
        <f t="shared" si="35"/>
        <v>0</v>
      </c>
      <c r="BZ32" s="115">
        <f t="shared" si="36"/>
        <v>0</v>
      </c>
      <c r="CC32" s="115">
        <f t="shared" si="37"/>
        <v>0</v>
      </c>
      <c r="CF32" s="115">
        <f t="shared" si="38"/>
        <v>0</v>
      </c>
      <c r="CI32" s="115">
        <f t="shared" si="39"/>
        <v>0</v>
      </c>
      <c r="CL32" s="115">
        <f t="shared" si="40"/>
        <v>0</v>
      </c>
      <c r="CM32" s="40">
        <f>SUM(BO32,BR32,BU32,BX32,CA32,CD32,CG32,CJ32)</f>
        <v>0</v>
      </c>
      <c r="CN32" s="39">
        <f>SUM(BP32,BS32,BV32,BY32,CB32,CE32,CH32,CK32)</f>
        <v>0</v>
      </c>
      <c r="CO32" s="115">
        <f t="shared" si="43"/>
        <v>0</v>
      </c>
      <c r="CR32" s="115">
        <f t="shared" si="44"/>
        <v>0</v>
      </c>
      <c r="CU32" s="115">
        <f t="shared" si="45"/>
        <v>0</v>
      </c>
      <c r="CX32" s="115">
        <f t="shared" si="46"/>
        <v>0</v>
      </c>
      <c r="DA32" s="115">
        <f t="shared" si="47"/>
        <v>0</v>
      </c>
      <c r="DD32" s="115">
        <f t="shared" si="48"/>
        <v>0</v>
      </c>
      <c r="DE32" s="40">
        <f>SUM(CP32,CS32,CV32,CY32,DB32)</f>
        <v>0</v>
      </c>
      <c r="DF32" s="39">
        <f>SUM(CQ32,CT32,CW32,CZ32,DC32)</f>
        <v>0</v>
      </c>
      <c r="DG32" s="115">
        <f t="shared" si="51"/>
        <v>0</v>
      </c>
      <c r="DJ32" s="115">
        <f t="shared" si="52"/>
        <v>0</v>
      </c>
      <c r="DM32" s="115">
        <f t="shared" si="53"/>
        <v>0</v>
      </c>
      <c r="DP32" s="115">
        <f t="shared" si="54"/>
        <v>0</v>
      </c>
      <c r="DS32" s="115">
        <f t="shared" si="55"/>
        <v>0</v>
      </c>
      <c r="DV32" s="115">
        <f t="shared" si="56"/>
        <v>0</v>
      </c>
      <c r="DY32" s="115">
        <f t="shared" si="57"/>
        <v>0</v>
      </c>
      <c r="EB32" s="115">
        <f t="shared" si="58"/>
        <v>0</v>
      </c>
      <c r="EC32" s="40">
        <f>SUM(DH32,DK32,DN32,DQ32,DT32,DW32,DZ32)</f>
        <v>0</v>
      </c>
      <c r="ED32" s="39">
        <f>SUM(DI32,DL32,DO32,DR32,DU32,DX32,EA32)</f>
        <v>0</v>
      </c>
      <c r="EE32" s="115">
        <f t="shared" si="61"/>
        <v>0</v>
      </c>
      <c r="EH32" s="115">
        <f t="shared" si="62"/>
        <v>0</v>
      </c>
      <c r="EK32" s="115">
        <f t="shared" si="63"/>
        <v>0</v>
      </c>
      <c r="EN32" s="115">
        <f t="shared" si="64"/>
        <v>0</v>
      </c>
      <c r="EO32" s="40">
        <f>SUM(EF32,EI32,EL32)</f>
        <v>0</v>
      </c>
      <c r="EP32" s="39">
        <f>SUM(EG32,EJ32,EM32)</f>
        <v>0</v>
      </c>
      <c r="EQ32" s="115">
        <f t="shared" si="67"/>
        <v>0</v>
      </c>
      <c r="ET32" s="115">
        <f t="shared" si="68"/>
        <v>0</v>
      </c>
      <c r="EW32" s="115">
        <f t="shared" si="69"/>
        <v>0</v>
      </c>
      <c r="EZ32" s="115">
        <f t="shared" si="70"/>
        <v>0</v>
      </c>
      <c r="FC32" s="115">
        <f t="shared" si="71"/>
        <v>0</v>
      </c>
      <c r="FF32" s="115">
        <f t="shared" si="72"/>
        <v>0</v>
      </c>
      <c r="FI32" s="115">
        <f t="shared" si="73"/>
        <v>0</v>
      </c>
      <c r="FJ32" s="40">
        <f>SUM(ER32,EU32,EX32,FA32,FD32,FG32)</f>
        <v>0</v>
      </c>
      <c r="FK32" s="39">
        <f>SUM(ES32,EV32,EY32,FB32,FE32,FH32)</f>
        <v>0</v>
      </c>
      <c r="FL32" s="115">
        <f t="shared" si="76"/>
        <v>0</v>
      </c>
      <c r="FO32" s="115">
        <f t="shared" si="77"/>
        <v>0</v>
      </c>
      <c r="FR32" s="115">
        <f t="shared" si="78"/>
        <v>0</v>
      </c>
      <c r="FU32" s="115">
        <f t="shared" si="79"/>
        <v>0</v>
      </c>
      <c r="FX32" s="115">
        <f t="shared" si="80"/>
        <v>0</v>
      </c>
      <c r="GA32" s="115">
        <f t="shared" si="81"/>
        <v>0</v>
      </c>
      <c r="GB32" s="40">
        <f>SUM(FM32,FP32,FS32,FV32,FY32)</f>
        <v>0</v>
      </c>
      <c r="GC32" s="39">
        <f>SUM(FN32,FQ32,FT32,FW32,FZ32)</f>
        <v>0</v>
      </c>
      <c r="GD32" s="115">
        <f t="shared" si="84"/>
        <v>0</v>
      </c>
      <c r="GG32" s="115">
        <f t="shared" si="85"/>
        <v>0</v>
      </c>
      <c r="GH32" s="39">
        <f>SUM(GE32)</f>
        <v>0</v>
      </c>
      <c r="GI32" s="39">
        <f>SUM(GF32)</f>
        <v>0</v>
      </c>
      <c r="GJ32" s="115">
        <f t="shared" si="87"/>
        <v>0</v>
      </c>
      <c r="GM32" s="115">
        <f t="shared" si="88"/>
        <v>0</v>
      </c>
      <c r="GP32" s="115">
        <f t="shared" si="89"/>
        <v>0</v>
      </c>
      <c r="GQ32" s="40">
        <f>SUM(GK32,GN32)</f>
        <v>0</v>
      </c>
      <c r="GR32" s="39">
        <f>SUM(GL32,GO32)</f>
        <v>0</v>
      </c>
      <c r="GS32" s="115">
        <f t="shared" si="92"/>
        <v>0</v>
      </c>
      <c r="GT32" s="40">
        <f>SUM(CM32,DE32,EC32,EO32,FJ32,GB32,GH32,GQ32)</f>
        <v>0</v>
      </c>
      <c r="GU32" s="39">
        <f>SUM(CN32,DF32,ED32,EP32,FK32,GC32,GI32,GR32)</f>
        <v>0</v>
      </c>
      <c r="GV32" s="115">
        <f t="shared" si="93"/>
        <v>0</v>
      </c>
      <c r="GY32" s="115">
        <f t="shared" si="94"/>
        <v>0</v>
      </c>
      <c r="HB32" s="115">
        <f t="shared" si="95"/>
        <v>0</v>
      </c>
      <c r="HE32" s="115">
        <f t="shared" si="96"/>
        <v>0</v>
      </c>
      <c r="HH32" s="115">
        <f t="shared" si="97"/>
        <v>0</v>
      </c>
      <c r="HK32" s="115">
        <f t="shared" si="98"/>
        <v>0</v>
      </c>
      <c r="HN32" s="115">
        <f t="shared" si="99"/>
        <v>0</v>
      </c>
      <c r="HQ32" s="115">
        <f t="shared" si="100"/>
        <v>0</v>
      </c>
      <c r="HT32" s="115">
        <f t="shared" si="101"/>
        <v>0</v>
      </c>
      <c r="HU32" s="40">
        <f>SUM(GW32,GZ32,HC32,HF32,HI32,HL32,HO32,HR32)</f>
        <v>0</v>
      </c>
      <c r="HV32" s="39">
        <f>SUM(GX32,HA32,HD32,HG32,HJ32,HM32,HP32,HS32)</f>
        <v>0</v>
      </c>
      <c r="HW32" s="115">
        <f t="shared" si="104"/>
        <v>0</v>
      </c>
      <c r="HZ32" s="115">
        <f t="shared" si="105"/>
        <v>0</v>
      </c>
      <c r="IA32" s="40">
        <f>HX32</f>
        <v>0</v>
      </c>
      <c r="IB32" s="39">
        <f>HY32</f>
        <v>0</v>
      </c>
      <c r="IC32" s="115">
        <f t="shared" si="108"/>
        <v>0</v>
      </c>
      <c r="IF32" s="115">
        <f t="shared" si="109"/>
        <v>0</v>
      </c>
      <c r="II32" s="115">
        <f t="shared" si="110"/>
        <v>0</v>
      </c>
      <c r="IJ32" s="40">
        <f>SUM(ID32,IG32)</f>
        <v>0</v>
      </c>
      <c r="IK32" s="39">
        <f>SUM(IE32,IH32)</f>
        <v>0</v>
      </c>
      <c r="IL32" s="115">
        <f t="shared" si="113"/>
        <v>0</v>
      </c>
      <c r="IO32" s="115">
        <f t="shared" si="114"/>
        <v>0</v>
      </c>
      <c r="IR32" s="115">
        <f t="shared" si="115"/>
        <v>0</v>
      </c>
      <c r="IS32" s="40">
        <f>SUM(IM32,IP32)</f>
        <v>0</v>
      </c>
      <c r="IT32" s="39">
        <f>SUM(IN32,IQ32)</f>
        <v>0</v>
      </c>
      <c r="IU32" s="115">
        <f t="shared" si="118"/>
        <v>0</v>
      </c>
      <c r="IX32" s="115">
        <f t="shared" si="119"/>
        <v>0</v>
      </c>
      <c r="JA32" s="115">
        <f t="shared" si="120"/>
        <v>0</v>
      </c>
      <c r="JB32" s="40">
        <f>SUM(IV32,IY32)</f>
        <v>0</v>
      </c>
      <c r="JC32" s="39">
        <f>SUM(IW32,IZ32)</f>
        <v>0</v>
      </c>
      <c r="JD32" s="115">
        <f t="shared" si="123"/>
        <v>0</v>
      </c>
      <c r="JE32" s="40"/>
      <c r="JG32" s="115">
        <f t="shared" si="124"/>
        <v>0</v>
      </c>
      <c r="JH32" s="40"/>
      <c r="JJ32" s="115">
        <f t="shared" si="125"/>
        <v>0</v>
      </c>
      <c r="JK32" s="40">
        <f>SUM(JE32,JH32)</f>
        <v>0</v>
      </c>
      <c r="JL32" s="39">
        <f>SUM(JF32,JI32)</f>
        <v>0</v>
      </c>
      <c r="JM32" s="115">
        <f t="shared" si="128"/>
        <v>0</v>
      </c>
      <c r="JP32" s="115">
        <f t="shared" si="129"/>
        <v>0</v>
      </c>
      <c r="JQ32" s="40">
        <f>SUM(HU32,IA32,IJ32,,IS32,JB32,JK32,JN32)</f>
        <v>0</v>
      </c>
      <c r="JR32" s="39">
        <f>SUM(HV32,IB32,IK32,,IT32,JC32,JL32,JO32)</f>
        <v>0</v>
      </c>
      <c r="JS32" s="115">
        <f t="shared" si="132"/>
        <v>0</v>
      </c>
      <c r="JV32" s="115">
        <f t="shared" si="133"/>
        <v>0</v>
      </c>
      <c r="JY32" s="115">
        <f t="shared" si="134"/>
        <v>0</v>
      </c>
      <c r="KB32" s="115">
        <f t="shared" si="135"/>
        <v>0</v>
      </c>
      <c r="KC32" s="40">
        <f>SUM(JW32,JZ32)</f>
        <v>0</v>
      </c>
      <c r="KD32" s="39">
        <f>SUM(JX32,KA32)</f>
        <v>0</v>
      </c>
      <c r="KE32" s="115">
        <f t="shared" si="138"/>
        <v>0</v>
      </c>
      <c r="KH32" s="115">
        <f t="shared" si="139"/>
        <v>0</v>
      </c>
      <c r="KK32" s="115">
        <f t="shared" si="140"/>
        <v>0</v>
      </c>
      <c r="KN32" s="115">
        <f t="shared" si="141"/>
        <v>0</v>
      </c>
      <c r="KQ32" s="115">
        <f t="shared" si="142"/>
        <v>0</v>
      </c>
      <c r="KR32" s="40">
        <f t="shared" si="143"/>
        <v>0</v>
      </c>
      <c r="KS32" s="39">
        <f t="shared" si="144"/>
        <v>0</v>
      </c>
      <c r="KT32" s="115">
        <f t="shared" si="145"/>
        <v>0</v>
      </c>
      <c r="KU32" s="40">
        <f t="shared" si="146"/>
        <v>0</v>
      </c>
      <c r="KV32" s="39">
        <f t="shared" si="147"/>
        <v>0</v>
      </c>
      <c r="KW32" s="115">
        <f t="shared" si="148"/>
        <v>0</v>
      </c>
      <c r="KX32" s="40"/>
      <c r="KZ32" s="115">
        <f t="shared" si="149"/>
        <v>0</v>
      </c>
      <c r="LA32" s="40"/>
      <c r="LC32" s="115">
        <f t="shared" si="150"/>
        <v>0</v>
      </c>
      <c r="LD32" s="40"/>
      <c r="LF32" s="115">
        <f t="shared" si="151"/>
        <v>0</v>
      </c>
      <c r="LG32" s="40"/>
      <c r="LI32" s="115">
        <f t="shared" si="152"/>
        <v>0</v>
      </c>
      <c r="LJ32" s="40"/>
      <c r="LL32" s="115">
        <f t="shared" si="153"/>
        <v>0</v>
      </c>
      <c r="LM32" s="40">
        <f>SUM(KX32,LA32,LD32,LG32,LJ32)</f>
        <v>0</v>
      </c>
      <c r="LN32" s="39">
        <f>SUM(KY32,LB32,LE32,LH32,LK32)</f>
        <v>0</v>
      </c>
      <c r="LO32" s="115">
        <f t="shared" si="156"/>
        <v>0</v>
      </c>
      <c r="LP32" s="40"/>
      <c r="LR32" s="115">
        <f t="shared" si="157"/>
        <v>0</v>
      </c>
      <c r="LS32" s="40"/>
      <c r="LU32" s="115">
        <f t="shared" si="158"/>
        <v>0</v>
      </c>
      <c r="LV32" s="40"/>
      <c r="LX32" s="115">
        <f t="shared" si="159"/>
        <v>0</v>
      </c>
      <c r="LY32" s="40"/>
      <c r="MA32" s="115">
        <f t="shared" si="160"/>
        <v>0</v>
      </c>
      <c r="MB32" s="40">
        <f>SUM(LP32,LS32,LV32,LY32)</f>
        <v>0</v>
      </c>
      <c r="MC32" s="39">
        <f>SUM(LQ32,LT32,LW32,LZ32)</f>
        <v>0</v>
      </c>
      <c r="MD32" s="115">
        <f t="shared" si="163"/>
        <v>0</v>
      </c>
      <c r="ME32" s="40">
        <f>SUM(LM32,MB32)</f>
        <v>0</v>
      </c>
      <c r="MF32" s="39">
        <f>SUM(LN32,MC32)</f>
        <v>0</v>
      </c>
      <c r="MG32" s="115">
        <f t="shared" si="166"/>
        <v>0</v>
      </c>
      <c r="MH32" s="40"/>
      <c r="MJ32" s="115">
        <f t="shared" si="167"/>
        <v>0</v>
      </c>
      <c r="MM32" s="115">
        <f t="shared" si="168"/>
        <v>0</v>
      </c>
      <c r="MP32" s="115">
        <f t="shared" si="169"/>
        <v>0</v>
      </c>
      <c r="MS32" s="115">
        <f t="shared" si="170"/>
        <v>0</v>
      </c>
      <c r="MV32" s="115">
        <f t="shared" si="171"/>
        <v>0</v>
      </c>
      <c r="MW32" s="40">
        <f t="shared" si="172"/>
        <v>0</v>
      </c>
      <c r="MX32" s="39">
        <f t="shared" si="173"/>
        <v>0</v>
      </c>
      <c r="MY32" s="115">
        <f t="shared" si="174"/>
        <v>0</v>
      </c>
      <c r="NB32" s="115">
        <f t="shared" si="175"/>
        <v>0</v>
      </c>
      <c r="NE32" s="115">
        <f t="shared" si="176"/>
        <v>0</v>
      </c>
      <c r="NF32" s="40">
        <f>SUM(MZ32,NC32)</f>
        <v>0</v>
      </c>
      <c r="NG32" s="39">
        <f>SUM(NA32,ND32)</f>
        <v>0</v>
      </c>
      <c r="NH32" s="115">
        <f t="shared" si="179"/>
        <v>0</v>
      </c>
      <c r="NK32" s="115">
        <f t="shared" si="180"/>
        <v>0</v>
      </c>
      <c r="NN32" s="115">
        <f t="shared" si="181"/>
        <v>0</v>
      </c>
      <c r="NO32" s="40">
        <f>SUM(NI32,NL32)</f>
        <v>0</v>
      </c>
      <c r="NP32" s="39">
        <f>SUM(NJ32,NM32)</f>
        <v>0</v>
      </c>
      <c r="NQ32" s="115">
        <f t="shared" si="184"/>
        <v>0</v>
      </c>
      <c r="NT32" s="115">
        <f t="shared" si="185"/>
        <v>0</v>
      </c>
      <c r="NU32" s="39">
        <f>NR32</f>
        <v>0</v>
      </c>
      <c r="NV32" s="39">
        <f>NS32</f>
        <v>0</v>
      </c>
      <c r="NW32" s="115">
        <f t="shared" si="188"/>
        <v>0</v>
      </c>
      <c r="NX32" s="40">
        <f t="shared" si="189"/>
        <v>0</v>
      </c>
      <c r="NY32" s="39">
        <f>SUM(MX32,NG32,NP32,NV32)</f>
        <v>0</v>
      </c>
      <c r="NZ32" s="115">
        <f t="shared" si="191"/>
        <v>0</v>
      </c>
      <c r="OA32" s="40">
        <f t="shared" si="2"/>
        <v>0</v>
      </c>
      <c r="OB32" s="39">
        <f t="shared" si="3"/>
        <v>0</v>
      </c>
      <c r="OC32" s="115">
        <f t="shared" si="192"/>
        <v>0</v>
      </c>
      <c r="OD32" s="40">
        <f t="shared" si="4"/>
        <v>0</v>
      </c>
      <c r="OE32" s="39">
        <f t="shared" si="5"/>
        <v>0</v>
      </c>
      <c r="OF32" s="115">
        <f t="shared" si="193"/>
        <v>0</v>
      </c>
      <c r="OG32" s="41"/>
    </row>
    <row r="33" spans="1:397" s="39" customFormat="1" x14ac:dyDescent="0.25">
      <c r="A33" s="36">
        <v>24</v>
      </c>
      <c r="B33" s="37" t="s">
        <v>289</v>
      </c>
      <c r="C33" s="38" t="s">
        <v>290</v>
      </c>
      <c r="F33" s="115">
        <f t="shared" si="6"/>
        <v>0</v>
      </c>
      <c r="G33" s="41"/>
      <c r="I33" s="115">
        <f t="shared" si="7"/>
        <v>0</v>
      </c>
      <c r="L33" s="115">
        <f t="shared" si="8"/>
        <v>0</v>
      </c>
      <c r="O33" s="115">
        <f t="shared" si="9"/>
        <v>0</v>
      </c>
      <c r="R33" s="115">
        <f t="shared" si="10"/>
        <v>0</v>
      </c>
      <c r="U33" s="115">
        <f t="shared" si="11"/>
        <v>0</v>
      </c>
      <c r="X33" s="115">
        <f t="shared" si="12"/>
        <v>0</v>
      </c>
      <c r="AA33" s="115">
        <f t="shared" si="13"/>
        <v>0</v>
      </c>
      <c r="AB33" s="40">
        <f t="shared" si="14"/>
        <v>0</v>
      </c>
      <c r="AC33" s="39">
        <f t="shared" si="15"/>
        <v>0</v>
      </c>
      <c r="AD33" s="115">
        <f t="shared" si="16"/>
        <v>0</v>
      </c>
      <c r="AG33" s="115">
        <f t="shared" si="17"/>
        <v>0</v>
      </c>
      <c r="AH33" s="40">
        <f t="shared" si="18"/>
        <v>0</v>
      </c>
      <c r="AI33" s="39">
        <f t="shared" si="19"/>
        <v>0</v>
      </c>
      <c r="AJ33" s="115">
        <f t="shared" si="20"/>
        <v>0</v>
      </c>
      <c r="AM33" s="115">
        <f t="shared" si="21"/>
        <v>0</v>
      </c>
      <c r="AP33" s="115">
        <f t="shared" si="22"/>
        <v>0</v>
      </c>
      <c r="AS33" s="115">
        <f t="shared" si="23"/>
        <v>0</v>
      </c>
      <c r="AV33" s="115">
        <f t="shared" si="24"/>
        <v>0</v>
      </c>
      <c r="AY33" s="115">
        <f t="shared" si="25"/>
        <v>0</v>
      </c>
      <c r="BB33" s="115">
        <f t="shared" si="26"/>
        <v>0</v>
      </c>
      <c r="BE33" s="115">
        <f t="shared" si="27"/>
        <v>0</v>
      </c>
      <c r="BH33" s="115">
        <f t="shared" si="28"/>
        <v>0</v>
      </c>
      <c r="BK33" s="115">
        <f t="shared" si="29"/>
        <v>0</v>
      </c>
      <c r="BL33" s="40">
        <f t="shared" si="30"/>
        <v>0</v>
      </c>
      <c r="BM33" s="39">
        <f t="shared" si="31"/>
        <v>0</v>
      </c>
      <c r="BN33" s="115">
        <f t="shared" si="32"/>
        <v>0</v>
      </c>
      <c r="BQ33" s="115">
        <f t="shared" si="33"/>
        <v>0</v>
      </c>
      <c r="BT33" s="115">
        <f t="shared" si="34"/>
        <v>0</v>
      </c>
      <c r="BW33" s="115">
        <f t="shared" si="35"/>
        <v>0</v>
      </c>
      <c r="BZ33" s="115">
        <f t="shared" si="36"/>
        <v>0</v>
      </c>
      <c r="CC33" s="115">
        <f t="shared" si="37"/>
        <v>0</v>
      </c>
      <c r="CF33" s="115">
        <f t="shared" si="38"/>
        <v>0</v>
      </c>
      <c r="CI33" s="115">
        <f t="shared" si="39"/>
        <v>0</v>
      </c>
      <c r="CL33" s="115">
        <f t="shared" si="40"/>
        <v>0</v>
      </c>
      <c r="CM33" s="40">
        <f t="shared" si="41"/>
        <v>0</v>
      </c>
      <c r="CN33" s="39">
        <f t="shared" si="42"/>
        <v>0</v>
      </c>
      <c r="CO33" s="115">
        <f t="shared" si="43"/>
        <v>0</v>
      </c>
      <c r="CR33" s="115">
        <f t="shared" si="44"/>
        <v>0</v>
      </c>
      <c r="CU33" s="115">
        <f t="shared" si="45"/>
        <v>0</v>
      </c>
      <c r="CX33" s="115">
        <f t="shared" si="46"/>
        <v>0</v>
      </c>
      <c r="DA33" s="115">
        <f t="shared" si="47"/>
        <v>0</v>
      </c>
      <c r="DD33" s="115">
        <f t="shared" si="48"/>
        <v>0</v>
      </c>
      <c r="DE33" s="40">
        <f t="shared" si="49"/>
        <v>0</v>
      </c>
      <c r="DF33" s="39">
        <f t="shared" si="50"/>
        <v>0</v>
      </c>
      <c r="DG33" s="115">
        <f t="shared" si="51"/>
        <v>0</v>
      </c>
      <c r="DJ33" s="115">
        <f t="shared" si="52"/>
        <v>0</v>
      </c>
      <c r="DM33" s="115">
        <f t="shared" si="53"/>
        <v>0</v>
      </c>
      <c r="DP33" s="115">
        <f t="shared" si="54"/>
        <v>0</v>
      </c>
      <c r="DS33" s="115">
        <f t="shared" si="55"/>
        <v>0</v>
      </c>
      <c r="DV33" s="115">
        <f t="shared" si="56"/>
        <v>0</v>
      </c>
      <c r="DY33" s="115">
        <f t="shared" si="57"/>
        <v>0</v>
      </c>
      <c r="EB33" s="115">
        <f t="shared" si="58"/>
        <v>0</v>
      </c>
      <c r="EC33" s="40">
        <f>SUM(DH33,DK33,DN33,DQ33,DT33,DW33,DZ33)</f>
        <v>0</v>
      </c>
      <c r="ED33" s="39">
        <f>SUM(DI33,DL33,DO33,DR33,DU33,DX33,EA33)</f>
        <v>0</v>
      </c>
      <c r="EE33" s="115">
        <f t="shared" si="61"/>
        <v>0</v>
      </c>
      <c r="EH33" s="115">
        <f t="shared" si="62"/>
        <v>0</v>
      </c>
      <c r="EK33" s="115">
        <f t="shared" si="63"/>
        <v>0</v>
      </c>
      <c r="EN33" s="115">
        <f t="shared" si="64"/>
        <v>0</v>
      </c>
      <c r="EO33" s="40">
        <f t="shared" si="65"/>
        <v>0</v>
      </c>
      <c r="EP33" s="39">
        <f t="shared" si="66"/>
        <v>0</v>
      </c>
      <c r="EQ33" s="115">
        <f t="shared" si="67"/>
        <v>0</v>
      </c>
      <c r="ET33" s="115">
        <f t="shared" si="68"/>
        <v>0</v>
      </c>
      <c r="EW33" s="115">
        <f t="shared" si="69"/>
        <v>0</v>
      </c>
      <c r="EZ33" s="115">
        <f t="shared" si="70"/>
        <v>0</v>
      </c>
      <c r="FC33" s="115">
        <f t="shared" si="71"/>
        <v>0</v>
      </c>
      <c r="FF33" s="115">
        <f t="shared" si="72"/>
        <v>0</v>
      </c>
      <c r="FI33" s="115">
        <f t="shared" si="73"/>
        <v>0</v>
      </c>
      <c r="FJ33" s="40">
        <f>SUM(ER33,EU33,EX33,FA33,FD33,FG33)</f>
        <v>0</v>
      </c>
      <c r="FK33" s="39">
        <f>SUM(ES33,EV33,EY33,FB33,FE33,FH33)</f>
        <v>0</v>
      </c>
      <c r="FL33" s="115">
        <f t="shared" si="76"/>
        <v>0</v>
      </c>
      <c r="FO33" s="115">
        <f t="shared" si="77"/>
        <v>0</v>
      </c>
      <c r="FR33" s="115">
        <f t="shared" si="78"/>
        <v>0</v>
      </c>
      <c r="FU33" s="115">
        <f t="shared" si="79"/>
        <v>0</v>
      </c>
      <c r="FX33" s="115">
        <f t="shared" si="80"/>
        <v>0</v>
      </c>
      <c r="GA33" s="115">
        <f t="shared" si="81"/>
        <v>0</v>
      </c>
      <c r="GB33" s="40">
        <f t="shared" si="82"/>
        <v>0</v>
      </c>
      <c r="GC33" s="39">
        <f t="shared" si="83"/>
        <v>0</v>
      </c>
      <c r="GD33" s="115">
        <f t="shared" si="84"/>
        <v>0</v>
      </c>
      <c r="GG33" s="115">
        <f t="shared" si="85"/>
        <v>0</v>
      </c>
      <c r="GH33" s="39">
        <f t="shared" si="86"/>
        <v>0</v>
      </c>
      <c r="GI33" s="39">
        <f t="shared" si="86"/>
        <v>0</v>
      </c>
      <c r="GJ33" s="115">
        <f t="shared" si="87"/>
        <v>0</v>
      </c>
      <c r="GM33" s="115">
        <f t="shared" si="88"/>
        <v>0</v>
      </c>
      <c r="GP33" s="115">
        <f t="shared" si="89"/>
        <v>0</v>
      </c>
      <c r="GQ33" s="40">
        <f t="shared" si="90"/>
        <v>0</v>
      </c>
      <c r="GR33" s="39">
        <f t="shared" si="91"/>
        <v>0</v>
      </c>
      <c r="GS33" s="115">
        <f t="shared" si="92"/>
        <v>0</v>
      </c>
      <c r="GT33" s="40">
        <f t="shared" si="0"/>
        <v>0</v>
      </c>
      <c r="GU33" s="39">
        <f t="shared" si="1"/>
        <v>0</v>
      </c>
      <c r="GV33" s="115">
        <f t="shared" si="93"/>
        <v>0</v>
      </c>
      <c r="GY33" s="115">
        <f t="shared" si="94"/>
        <v>0</v>
      </c>
      <c r="HB33" s="115">
        <f t="shared" si="95"/>
        <v>0</v>
      </c>
      <c r="HE33" s="115">
        <f t="shared" si="96"/>
        <v>0</v>
      </c>
      <c r="HH33" s="115">
        <f t="shared" si="97"/>
        <v>0</v>
      </c>
      <c r="HK33" s="115">
        <f t="shared" si="98"/>
        <v>0</v>
      </c>
      <c r="HN33" s="115">
        <f t="shared" si="99"/>
        <v>0</v>
      </c>
      <c r="HQ33" s="115">
        <f t="shared" si="100"/>
        <v>0</v>
      </c>
      <c r="HT33" s="115">
        <f t="shared" si="101"/>
        <v>0</v>
      </c>
      <c r="HU33" s="40">
        <f t="shared" si="102"/>
        <v>0</v>
      </c>
      <c r="HV33" s="39">
        <f t="shared" si="103"/>
        <v>0</v>
      </c>
      <c r="HW33" s="115">
        <f t="shared" si="104"/>
        <v>0</v>
      </c>
      <c r="HZ33" s="115">
        <f t="shared" si="105"/>
        <v>0</v>
      </c>
      <c r="IA33" s="40">
        <f t="shared" si="106"/>
        <v>0</v>
      </c>
      <c r="IB33" s="39">
        <f t="shared" si="107"/>
        <v>0</v>
      </c>
      <c r="IC33" s="115">
        <f t="shared" si="108"/>
        <v>0</v>
      </c>
      <c r="IF33" s="115">
        <f t="shared" si="109"/>
        <v>0</v>
      </c>
      <c r="II33" s="115">
        <f t="shared" si="110"/>
        <v>0</v>
      </c>
      <c r="IJ33" s="40">
        <f t="shared" si="111"/>
        <v>0</v>
      </c>
      <c r="IK33" s="39">
        <f t="shared" si="112"/>
        <v>0</v>
      </c>
      <c r="IL33" s="115">
        <f t="shared" si="113"/>
        <v>0</v>
      </c>
      <c r="IO33" s="115">
        <f t="shared" si="114"/>
        <v>0</v>
      </c>
      <c r="IR33" s="115">
        <f t="shared" si="115"/>
        <v>0</v>
      </c>
      <c r="IS33" s="40">
        <f t="shared" si="116"/>
        <v>0</v>
      </c>
      <c r="IT33" s="39">
        <f t="shared" si="117"/>
        <v>0</v>
      </c>
      <c r="IU33" s="115">
        <f t="shared" si="118"/>
        <v>0</v>
      </c>
      <c r="IX33" s="115">
        <f t="shared" si="119"/>
        <v>0</v>
      </c>
      <c r="JA33" s="115">
        <f t="shared" si="120"/>
        <v>0</v>
      </c>
      <c r="JB33" s="40">
        <f t="shared" si="121"/>
        <v>0</v>
      </c>
      <c r="JC33" s="39">
        <f t="shared" si="122"/>
        <v>0</v>
      </c>
      <c r="JD33" s="115">
        <f t="shared" si="123"/>
        <v>0</v>
      </c>
      <c r="JE33" s="40"/>
      <c r="JG33" s="115">
        <f t="shared" si="124"/>
        <v>0</v>
      </c>
      <c r="JH33" s="40"/>
      <c r="JJ33" s="115">
        <f t="shared" si="125"/>
        <v>0</v>
      </c>
      <c r="JK33" s="40">
        <f t="shared" si="126"/>
        <v>0</v>
      </c>
      <c r="JL33" s="39">
        <f t="shared" si="127"/>
        <v>0</v>
      </c>
      <c r="JM33" s="115">
        <f t="shared" si="128"/>
        <v>0</v>
      </c>
      <c r="JP33" s="115">
        <f t="shared" si="129"/>
        <v>0</v>
      </c>
      <c r="JQ33" s="40">
        <f t="shared" si="130"/>
        <v>0</v>
      </c>
      <c r="JR33" s="39">
        <f t="shared" si="131"/>
        <v>0</v>
      </c>
      <c r="JS33" s="115">
        <f t="shared" si="132"/>
        <v>0</v>
      </c>
      <c r="JV33" s="115">
        <f t="shared" si="133"/>
        <v>0</v>
      </c>
      <c r="JY33" s="115">
        <f t="shared" si="134"/>
        <v>0</v>
      </c>
      <c r="KB33" s="115">
        <f t="shared" si="135"/>
        <v>0</v>
      </c>
      <c r="KC33" s="40">
        <f t="shared" si="136"/>
        <v>0</v>
      </c>
      <c r="KD33" s="39">
        <f t="shared" si="137"/>
        <v>0</v>
      </c>
      <c r="KE33" s="115">
        <f t="shared" si="138"/>
        <v>0</v>
      </c>
      <c r="KH33" s="115">
        <f t="shared" si="139"/>
        <v>0</v>
      </c>
      <c r="KK33" s="115">
        <f t="shared" si="140"/>
        <v>0</v>
      </c>
      <c r="KN33" s="115">
        <f t="shared" si="141"/>
        <v>0</v>
      </c>
      <c r="KQ33" s="115">
        <f t="shared" si="142"/>
        <v>0</v>
      </c>
      <c r="KR33" s="40">
        <f t="shared" si="143"/>
        <v>0</v>
      </c>
      <c r="KS33" s="39">
        <f t="shared" si="144"/>
        <v>0</v>
      </c>
      <c r="KT33" s="115">
        <f t="shared" si="145"/>
        <v>0</v>
      </c>
      <c r="KU33" s="40">
        <f t="shared" si="146"/>
        <v>0</v>
      </c>
      <c r="KV33" s="39">
        <f t="shared" si="147"/>
        <v>0</v>
      </c>
      <c r="KW33" s="115">
        <f t="shared" si="148"/>
        <v>0</v>
      </c>
      <c r="KX33" s="40"/>
      <c r="KZ33" s="115">
        <f t="shared" si="149"/>
        <v>0</v>
      </c>
      <c r="LA33" s="40"/>
      <c r="LC33" s="115">
        <f t="shared" si="150"/>
        <v>0</v>
      </c>
      <c r="LD33" s="40"/>
      <c r="LF33" s="115">
        <f t="shared" si="151"/>
        <v>0</v>
      </c>
      <c r="LG33" s="40"/>
      <c r="LI33" s="115">
        <f t="shared" si="152"/>
        <v>0</v>
      </c>
      <c r="LJ33" s="40"/>
      <c r="LL33" s="115">
        <f t="shared" si="153"/>
        <v>0</v>
      </c>
      <c r="LM33" s="40">
        <f t="shared" si="154"/>
        <v>0</v>
      </c>
      <c r="LN33" s="39">
        <f t="shared" si="155"/>
        <v>0</v>
      </c>
      <c r="LO33" s="115">
        <f t="shared" si="156"/>
        <v>0</v>
      </c>
      <c r="LP33" s="40"/>
      <c r="LR33" s="115">
        <f t="shared" si="157"/>
        <v>0</v>
      </c>
      <c r="LS33" s="40"/>
      <c r="LU33" s="115">
        <f t="shared" si="158"/>
        <v>0</v>
      </c>
      <c r="LV33" s="40"/>
      <c r="LX33" s="115">
        <f t="shared" si="159"/>
        <v>0</v>
      </c>
      <c r="LY33" s="40"/>
      <c r="MA33" s="115">
        <f t="shared" si="160"/>
        <v>0</v>
      </c>
      <c r="MB33" s="40">
        <f t="shared" si="161"/>
        <v>0</v>
      </c>
      <c r="MC33" s="39">
        <f t="shared" si="162"/>
        <v>0</v>
      </c>
      <c r="MD33" s="115">
        <f t="shared" si="163"/>
        <v>0</v>
      </c>
      <c r="ME33" s="40">
        <f t="shared" si="164"/>
        <v>0</v>
      </c>
      <c r="MF33" s="39">
        <f t="shared" si="165"/>
        <v>0</v>
      </c>
      <c r="MG33" s="115">
        <f t="shared" si="166"/>
        <v>0</v>
      </c>
      <c r="MH33" s="40"/>
      <c r="MJ33" s="115">
        <f t="shared" si="167"/>
        <v>0</v>
      </c>
      <c r="MM33" s="115">
        <f t="shared" si="168"/>
        <v>0</v>
      </c>
      <c r="MP33" s="115">
        <f t="shared" si="169"/>
        <v>0</v>
      </c>
      <c r="MS33" s="115">
        <f t="shared" si="170"/>
        <v>0</v>
      </c>
      <c r="MV33" s="115">
        <f t="shared" si="171"/>
        <v>0</v>
      </c>
      <c r="MW33" s="40">
        <f t="shared" si="172"/>
        <v>0</v>
      </c>
      <c r="MX33" s="39">
        <f t="shared" si="173"/>
        <v>0</v>
      </c>
      <c r="MY33" s="115">
        <f t="shared" si="174"/>
        <v>0</v>
      </c>
      <c r="NB33" s="115">
        <f t="shared" si="175"/>
        <v>0</v>
      </c>
      <c r="NE33" s="115">
        <f t="shared" si="176"/>
        <v>0</v>
      </c>
      <c r="NF33" s="40">
        <f t="shared" si="177"/>
        <v>0</v>
      </c>
      <c r="NG33" s="39">
        <f t="shared" si="178"/>
        <v>0</v>
      </c>
      <c r="NH33" s="115">
        <f t="shared" si="179"/>
        <v>0</v>
      </c>
      <c r="NK33" s="115">
        <f t="shared" si="180"/>
        <v>0</v>
      </c>
      <c r="NN33" s="115">
        <f t="shared" si="181"/>
        <v>0</v>
      </c>
      <c r="NO33" s="40">
        <f t="shared" si="182"/>
        <v>0</v>
      </c>
      <c r="NP33" s="39">
        <f t="shared" si="183"/>
        <v>0</v>
      </c>
      <c r="NQ33" s="115">
        <f t="shared" si="184"/>
        <v>0</v>
      </c>
      <c r="NT33" s="115">
        <f t="shared" si="185"/>
        <v>0</v>
      </c>
      <c r="NU33" s="39">
        <f t="shared" si="186"/>
        <v>0</v>
      </c>
      <c r="NV33" s="39">
        <f t="shared" si="187"/>
        <v>0</v>
      </c>
      <c r="NW33" s="115">
        <f t="shared" si="188"/>
        <v>0</v>
      </c>
      <c r="NX33" s="40">
        <f t="shared" si="189"/>
        <v>0</v>
      </c>
      <c r="NY33" s="39">
        <f>SUM(MX33,NG33,NP33,NV33)</f>
        <v>0</v>
      </c>
      <c r="NZ33" s="115">
        <f t="shared" si="191"/>
        <v>0</v>
      </c>
      <c r="OA33" s="40">
        <f t="shared" si="2"/>
        <v>0</v>
      </c>
      <c r="OB33" s="39">
        <f t="shared" si="3"/>
        <v>0</v>
      </c>
      <c r="OC33" s="115">
        <f t="shared" si="192"/>
        <v>0</v>
      </c>
      <c r="OD33" s="40">
        <f t="shared" si="4"/>
        <v>0</v>
      </c>
      <c r="OE33" s="39">
        <f t="shared" si="5"/>
        <v>0</v>
      </c>
      <c r="OF33" s="115">
        <f t="shared" si="193"/>
        <v>0</v>
      </c>
      <c r="OG33" s="41"/>
    </row>
    <row r="34" spans="1:397" s="39" customFormat="1" x14ac:dyDescent="0.25">
      <c r="A34" s="36">
        <v>25</v>
      </c>
      <c r="B34" s="37" t="s">
        <v>229</v>
      </c>
      <c r="C34" s="38" t="s">
        <v>191</v>
      </c>
      <c r="F34" s="115">
        <f t="shared" si="6"/>
        <v>0</v>
      </c>
      <c r="G34" s="41"/>
      <c r="I34" s="115">
        <f t="shared" si="7"/>
        <v>0</v>
      </c>
      <c r="L34" s="115">
        <f t="shared" si="8"/>
        <v>0</v>
      </c>
      <c r="O34" s="115">
        <f t="shared" si="9"/>
        <v>0</v>
      </c>
      <c r="R34" s="115">
        <f t="shared" si="10"/>
        <v>0</v>
      </c>
      <c r="U34" s="115">
        <f t="shared" si="11"/>
        <v>0</v>
      </c>
      <c r="X34" s="115">
        <f t="shared" si="12"/>
        <v>0</v>
      </c>
      <c r="AA34" s="115">
        <f t="shared" si="13"/>
        <v>0</v>
      </c>
      <c r="AB34" s="40">
        <f t="shared" si="14"/>
        <v>0</v>
      </c>
      <c r="AC34" s="39">
        <f t="shared" si="15"/>
        <v>0</v>
      </c>
      <c r="AD34" s="115">
        <f t="shared" si="16"/>
        <v>0</v>
      </c>
      <c r="AG34" s="115">
        <f t="shared" si="17"/>
        <v>0</v>
      </c>
      <c r="AH34" s="40">
        <f t="shared" si="18"/>
        <v>0</v>
      </c>
      <c r="AI34" s="39">
        <f t="shared" si="19"/>
        <v>0</v>
      </c>
      <c r="AJ34" s="115">
        <f t="shared" si="20"/>
        <v>0</v>
      </c>
      <c r="AM34" s="115">
        <f t="shared" si="21"/>
        <v>0</v>
      </c>
      <c r="AP34" s="115">
        <f t="shared" si="22"/>
        <v>0</v>
      </c>
      <c r="AS34" s="115">
        <f t="shared" si="23"/>
        <v>0</v>
      </c>
      <c r="AV34" s="115">
        <f t="shared" si="24"/>
        <v>0</v>
      </c>
      <c r="AY34" s="115">
        <f t="shared" si="25"/>
        <v>0</v>
      </c>
      <c r="BB34" s="115">
        <f t="shared" si="26"/>
        <v>0</v>
      </c>
      <c r="BE34" s="115">
        <f t="shared" si="27"/>
        <v>0</v>
      </c>
      <c r="BH34" s="115">
        <f t="shared" si="28"/>
        <v>0</v>
      </c>
      <c r="BK34" s="115">
        <f t="shared" si="29"/>
        <v>0</v>
      </c>
      <c r="BL34" s="40">
        <f t="shared" si="30"/>
        <v>0</v>
      </c>
      <c r="BM34" s="39">
        <f t="shared" si="31"/>
        <v>0</v>
      </c>
      <c r="BN34" s="115">
        <f t="shared" si="32"/>
        <v>0</v>
      </c>
      <c r="BQ34" s="115">
        <f t="shared" si="33"/>
        <v>0</v>
      </c>
      <c r="BT34" s="115">
        <f t="shared" si="34"/>
        <v>0</v>
      </c>
      <c r="BW34" s="115">
        <f t="shared" si="35"/>
        <v>0</v>
      </c>
      <c r="BZ34" s="115">
        <f t="shared" si="36"/>
        <v>0</v>
      </c>
      <c r="CC34" s="115">
        <f t="shared" si="37"/>
        <v>0</v>
      </c>
      <c r="CF34" s="115">
        <f t="shared" si="38"/>
        <v>0</v>
      </c>
      <c r="CI34" s="115">
        <f t="shared" si="39"/>
        <v>0</v>
      </c>
      <c r="CL34" s="115">
        <f t="shared" si="40"/>
        <v>0</v>
      </c>
      <c r="CM34" s="40">
        <f t="shared" si="41"/>
        <v>0</v>
      </c>
      <c r="CN34" s="39">
        <f t="shared" si="42"/>
        <v>0</v>
      </c>
      <c r="CO34" s="115">
        <f t="shared" si="43"/>
        <v>0</v>
      </c>
      <c r="CR34" s="115">
        <f t="shared" si="44"/>
        <v>0</v>
      </c>
      <c r="CU34" s="115">
        <f t="shared" si="45"/>
        <v>0</v>
      </c>
      <c r="CX34" s="115">
        <f t="shared" si="46"/>
        <v>0</v>
      </c>
      <c r="DA34" s="115">
        <f t="shared" si="47"/>
        <v>0</v>
      </c>
      <c r="DD34" s="115">
        <f t="shared" si="48"/>
        <v>0</v>
      </c>
      <c r="DE34" s="40">
        <f t="shared" si="49"/>
        <v>0</v>
      </c>
      <c r="DF34" s="39">
        <f t="shared" si="50"/>
        <v>0</v>
      </c>
      <c r="DG34" s="115">
        <f t="shared" si="51"/>
        <v>0</v>
      </c>
      <c r="DJ34" s="115">
        <f t="shared" si="52"/>
        <v>0</v>
      </c>
      <c r="DM34" s="115">
        <f t="shared" si="53"/>
        <v>0</v>
      </c>
      <c r="DP34" s="115">
        <f t="shared" si="54"/>
        <v>0</v>
      </c>
      <c r="DS34" s="115">
        <f t="shared" si="55"/>
        <v>0</v>
      </c>
      <c r="DV34" s="115">
        <f t="shared" si="56"/>
        <v>0</v>
      </c>
      <c r="DY34" s="115">
        <f t="shared" si="57"/>
        <v>0</v>
      </c>
      <c r="EB34" s="115">
        <f t="shared" si="58"/>
        <v>0</v>
      </c>
      <c r="EC34" s="40">
        <f t="shared" si="59"/>
        <v>0</v>
      </c>
      <c r="ED34" s="39">
        <f t="shared" si="60"/>
        <v>0</v>
      </c>
      <c r="EE34" s="115">
        <f t="shared" si="61"/>
        <v>0</v>
      </c>
      <c r="EH34" s="115">
        <f t="shared" si="62"/>
        <v>0</v>
      </c>
      <c r="EI34" s="39">
        <v>36293</v>
      </c>
      <c r="EK34" s="115">
        <f t="shared" si="63"/>
        <v>36293</v>
      </c>
      <c r="EN34" s="115">
        <f t="shared" si="64"/>
        <v>0</v>
      </c>
      <c r="EO34" s="40">
        <f t="shared" si="65"/>
        <v>36293</v>
      </c>
      <c r="EP34" s="39">
        <f t="shared" si="66"/>
        <v>0</v>
      </c>
      <c r="EQ34" s="115">
        <f t="shared" si="67"/>
        <v>36293</v>
      </c>
      <c r="ET34" s="115">
        <f t="shared" si="68"/>
        <v>0</v>
      </c>
      <c r="EW34" s="115">
        <f t="shared" si="69"/>
        <v>0</v>
      </c>
      <c r="EZ34" s="115">
        <f t="shared" si="70"/>
        <v>0</v>
      </c>
      <c r="FC34" s="115">
        <f t="shared" si="71"/>
        <v>0</v>
      </c>
      <c r="FF34" s="115">
        <f t="shared" si="72"/>
        <v>0</v>
      </c>
      <c r="FI34" s="115">
        <f t="shared" si="73"/>
        <v>0</v>
      </c>
      <c r="FJ34" s="40">
        <f t="shared" si="74"/>
        <v>0</v>
      </c>
      <c r="FK34" s="39">
        <f t="shared" si="75"/>
        <v>0</v>
      </c>
      <c r="FL34" s="115">
        <f t="shared" si="76"/>
        <v>0</v>
      </c>
      <c r="FO34" s="115">
        <f t="shared" si="77"/>
        <v>0</v>
      </c>
      <c r="FR34" s="115">
        <f t="shared" si="78"/>
        <v>0</v>
      </c>
      <c r="FU34" s="115">
        <f t="shared" si="79"/>
        <v>0</v>
      </c>
      <c r="FX34" s="115">
        <f t="shared" si="80"/>
        <v>0</v>
      </c>
      <c r="GA34" s="115">
        <f t="shared" si="81"/>
        <v>0</v>
      </c>
      <c r="GB34" s="40">
        <f t="shared" si="82"/>
        <v>0</v>
      </c>
      <c r="GC34" s="39">
        <f t="shared" si="83"/>
        <v>0</v>
      </c>
      <c r="GD34" s="115">
        <f t="shared" si="84"/>
        <v>0</v>
      </c>
      <c r="GG34" s="115">
        <f t="shared" si="85"/>
        <v>0</v>
      </c>
      <c r="GH34" s="39">
        <f t="shared" si="86"/>
        <v>0</v>
      </c>
      <c r="GI34" s="39">
        <f t="shared" si="86"/>
        <v>0</v>
      </c>
      <c r="GJ34" s="115">
        <f t="shared" si="87"/>
        <v>0</v>
      </c>
      <c r="GM34" s="115">
        <f t="shared" si="88"/>
        <v>0</v>
      </c>
      <c r="GP34" s="115">
        <f t="shared" si="89"/>
        <v>0</v>
      </c>
      <c r="GQ34" s="40">
        <f t="shared" si="90"/>
        <v>0</v>
      </c>
      <c r="GR34" s="39">
        <f t="shared" si="91"/>
        <v>0</v>
      </c>
      <c r="GS34" s="115">
        <f t="shared" si="92"/>
        <v>0</v>
      </c>
      <c r="GT34" s="40">
        <f t="shared" si="0"/>
        <v>36293</v>
      </c>
      <c r="GU34" s="39">
        <f t="shared" si="1"/>
        <v>0</v>
      </c>
      <c r="GV34" s="115">
        <f t="shared" si="93"/>
        <v>36293</v>
      </c>
      <c r="GY34" s="115">
        <f t="shared" si="94"/>
        <v>0</v>
      </c>
      <c r="HB34" s="115">
        <f t="shared" si="95"/>
        <v>0</v>
      </c>
      <c r="HE34" s="115">
        <f t="shared" si="96"/>
        <v>0</v>
      </c>
      <c r="HH34" s="115">
        <f t="shared" si="97"/>
        <v>0</v>
      </c>
      <c r="HK34" s="115">
        <f t="shared" si="98"/>
        <v>0</v>
      </c>
      <c r="HN34" s="115">
        <f t="shared" si="99"/>
        <v>0</v>
      </c>
      <c r="HQ34" s="115">
        <f t="shared" si="100"/>
        <v>0</v>
      </c>
      <c r="HT34" s="115">
        <f t="shared" si="101"/>
        <v>0</v>
      </c>
      <c r="HU34" s="40">
        <f t="shared" si="102"/>
        <v>0</v>
      </c>
      <c r="HV34" s="39">
        <f t="shared" si="103"/>
        <v>0</v>
      </c>
      <c r="HW34" s="115">
        <f t="shared" si="104"/>
        <v>0</v>
      </c>
      <c r="HZ34" s="115">
        <f t="shared" si="105"/>
        <v>0</v>
      </c>
      <c r="IA34" s="40">
        <f t="shared" si="106"/>
        <v>0</v>
      </c>
      <c r="IB34" s="39">
        <f t="shared" si="107"/>
        <v>0</v>
      </c>
      <c r="IC34" s="115">
        <f t="shared" si="108"/>
        <v>0</v>
      </c>
      <c r="IF34" s="115">
        <f t="shared" si="109"/>
        <v>0</v>
      </c>
      <c r="II34" s="115">
        <f t="shared" si="110"/>
        <v>0</v>
      </c>
      <c r="IJ34" s="40">
        <f t="shared" si="111"/>
        <v>0</v>
      </c>
      <c r="IK34" s="39">
        <f t="shared" si="112"/>
        <v>0</v>
      </c>
      <c r="IL34" s="115">
        <f t="shared" si="113"/>
        <v>0</v>
      </c>
      <c r="IO34" s="115">
        <f t="shared" si="114"/>
        <v>0</v>
      </c>
      <c r="IR34" s="115">
        <f t="shared" si="115"/>
        <v>0</v>
      </c>
      <c r="IS34" s="40">
        <f t="shared" si="116"/>
        <v>0</v>
      </c>
      <c r="IT34" s="39">
        <f t="shared" si="117"/>
        <v>0</v>
      </c>
      <c r="IU34" s="115">
        <f t="shared" si="118"/>
        <v>0</v>
      </c>
      <c r="IX34" s="115">
        <f t="shared" si="119"/>
        <v>0</v>
      </c>
      <c r="JA34" s="115">
        <f t="shared" si="120"/>
        <v>0</v>
      </c>
      <c r="JB34" s="40">
        <f t="shared" si="121"/>
        <v>0</v>
      </c>
      <c r="JC34" s="39">
        <f t="shared" si="122"/>
        <v>0</v>
      </c>
      <c r="JD34" s="115">
        <f t="shared" si="123"/>
        <v>0</v>
      </c>
      <c r="JE34" s="40"/>
      <c r="JG34" s="115">
        <f t="shared" si="124"/>
        <v>0</v>
      </c>
      <c r="JH34" s="40"/>
      <c r="JJ34" s="115">
        <f t="shared" si="125"/>
        <v>0</v>
      </c>
      <c r="JK34" s="40">
        <f t="shared" si="126"/>
        <v>0</v>
      </c>
      <c r="JL34" s="39">
        <f t="shared" si="127"/>
        <v>0</v>
      </c>
      <c r="JM34" s="115">
        <f t="shared" si="128"/>
        <v>0</v>
      </c>
      <c r="JP34" s="115">
        <f t="shared" si="129"/>
        <v>0</v>
      </c>
      <c r="JQ34" s="40">
        <f t="shared" si="130"/>
        <v>0</v>
      </c>
      <c r="JR34" s="39">
        <f t="shared" si="131"/>
        <v>0</v>
      </c>
      <c r="JS34" s="115">
        <f t="shared" si="132"/>
        <v>0</v>
      </c>
      <c r="JV34" s="115">
        <f t="shared" si="133"/>
        <v>0</v>
      </c>
      <c r="JY34" s="115">
        <f t="shared" si="134"/>
        <v>0</v>
      </c>
      <c r="KB34" s="115">
        <f t="shared" si="135"/>
        <v>0</v>
      </c>
      <c r="KC34" s="40">
        <f t="shared" si="136"/>
        <v>0</v>
      </c>
      <c r="KD34" s="39">
        <f t="shared" si="137"/>
        <v>0</v>
      </c>
      <c r="KE34" s="115">
        <f t="shared" si="138"/>
        <v>0</v>
      </c>
      <c r="KH34" s="115">
        <f t="shared" si="139"/>
        <v>0</v>
      </c>
      <c r="KK34" s="115">
        <f t="shared" si="140"/>
        <v>0</v>
      </c>
      <c r="KN34" s="115">
        <f t="shared" si="141"/>
        <v>0</v>
      </c>
      <c r="KQ34" s="115">
        <f t="shared" si="142"/>
        <v>0</v>
      </c>
      <c r="KR34" s="40">
        <f t="shared" si="143"/>
        <v>0</v>
      </c>
      <c r="KS34" s="39">
        <f t="shared" si="144"/>
        <v>0</v>
      </c>
      <c r="KT34" s="115">
        <f t="shared" si="145"/>
        <v>0</v>
      </c>
      <c r="KU34" s="40">
        <f t="shared" si="146"/>
        <v>0</v>
      </c>
      <c r="KV34" s="39">
        <f t="shared" si="147"/>
        <v>0</v>
      </c>
      <c r="KW34" s="115">
        <f t="shared" si="148"/>
        <v>0</v>
      </c>
      <c r="KX34" s="40"/>
      <c r="KZ34" s="115">
        <f t="shared" si="149"/>
        <v>0</v>
      </c>
      <c r="LA34" s="40"/>
      <c r="LC34" s="115">
        <f t="shared" si="150"/>
        <v>0</v>
      </c>
      <c r="LD34" s="40"/>
      <c r="LF34" s="115">
        <f t="shared" si="151"/>
        <v>0</v>
      </c>
      <c r="LG34" s="40"/>
      <c r="LI34" s="115">
        <f t="shared" si="152"/>
        <v>0</v>
      </c>
      <c r="LJ34" s="40"/>
      <c r="LL34" s="115">
        <f t="shared" si="153"/>
        <v>0</v>
      </c>
      <c r="LM34" s="40">
        <f t="shared" si="154"/>
        <v>0</v>
      </c>
      <c r="LN34" s="39">
        <f t="shared" si="155"/>
        <v>0</v>
      </c>
      <c r="LO34" s="115">
        <f t="shared" si="156"/>
        <v>0</v>
      </c>
      <c r="LP34" s="40"/>
      <c r="LR34" s="115">
        <f t="shared" si="157"/>
        <v>0</v>
      </c>
      <c r="LS34" s="40"/>
      <c r="LU34" s="115">
        <f t="shared" si="158"/>
        <v>0</v>
      </c>
      <c r="LV34" s="40"/>
      <c r="LX34" s="115">
        <f t="shared" si="159"/>
        <v>0</v>
      </c>
      <c r="LY34" s="40"/>
      <c r="MA34" s="115">
        <f t="shared" si="160"/>
        <v>0</v>
      </c>
      <c r="MB34" s="40">
        <f t="shared" si="161"/>
        <v>0</v>
      </c>
      <c r="MC34" s="39">
        <f t="shared" si="162"/>
        <v>0</v>
      </c>
      <c r="MD34" s="115">
        <f t="shared" si="163"/>
        <v>0</v>
      </c>
      <c r="ME34" s="40">
        <f t="shared" si="164"/>
        <v>0</v>
      </c>
      <c r="MF34" s="39">
        <f t="shared" si="165"/>
        <v>0</v>
      </c>
      <c r="MG34" s="115">
        <f t="shared" si="166"/>
        <v>0</v>
      </c>
      <c r="MH34" s="40"/>
      <c r="MJ34" s="115">
        <f t="shared" si="167"/>
        <v>0</v>
      </c>
      <c r="MM34" s="115">
        <f t="shared" si="168"/>
        <v>0</v>
      </c>
      <c r="MP34" s="115">
        <f t="shared" si="169"/>
        <v>0</v>
      </c>
      <c r="MS34" s="115">
        <f t="shared" si="170"/>
        <v>0</v>
      </c>
      <c r="MV34" s="115">
        <f t="shared" si="171"/>
        <v>0</v>
      </c>
      <c r="MW34" s="40">
        <f t="shared" si="172"/>
        <v>0</v>
      </c>
      <c r="MX34" s="39">
        <f t="shared" si="173"/>
        <v>0</v>
      </c>
      <c r="MY34" s="115">
        <f t="shared" si="174"/>
        <v>0</v>
      </c>
      <c r="NB34" s="115">
        <f t="shared" si="175"/>
        <v>0</v>
      </c>
      <c r="NE34" s="115">
        <f t="shared" si="176"/>
        <v>0</v>
      </c>
      <c r="NF34" s="40">
        <f t="shared" si="177"/>
        <v>0</v>
      </c>
      <c r="NG34" s="39">
        <f t="shared" si="178"/>
        <v>0</v>
      </c>
      <c r="NH34" s="115">
        <f t="shared" si="179"/>
        <v>0</v>
      </c>
      <c r="NK34" s="115">
        <f t="shared" si="180"/>
        <v>0</v>
      </c>
      <c r="NN34" s="115">
        <f t="shared" si="181"/>
        <v>0</v>
      </c>
      <c r="NO34" s="40">
        <f t="shared" si="182"/>
        <v>0</v>
      </c>
      <c r="NP34" s="39">
        <f t="shared" si="183"/>
        <v>0</v>
      </c>
      <c r="NQ34" s="115">
        <f t="shared" si="184"/>
        <v>0</v>
      </c>
      <c r="NT34" s="115">
        <f t="shared" si="185"/>
        <v>0</v>
      </c>
      <c r="NU34" s="39">
        <f t="shared" si="186"/>
        <v>0</v>
      </c>
      <c r="NV34" s="39">
        <f t="shared" si="187"/>
        <v>0</v>
      </c>
      <c r="NW34" s="115">
        <f t="shared" si="188"/>
        <v>0</v>
      </c>
      <c r="NX34" s="40">
        <f t="shared" si="189"/>
        <v>0</v>
      </c>
      <c r="NY34" s="39">
        <f t="shared" si="190"/>
        <v>0</v>
      </c>
      <c r="NZ34" s="115">
        <f t="shared" si="191"/>
        <v>0</v>
      </c>
      <c r="OA34" s="40">
        <f t="shared" si="2"/>
        <v>36293</v>
      </c>
      <c r="OB34" s="39">
        <f t="shared" si="3"/>
        <v>0</v>
      </c>
      <c r="OC34" s="115">
        <f t="shared" si="192"/>
        <v>36293</v>
      </c>
      <c r="OD34" s="40">
        <f t="shared" si="4"/>
        <v>36293</v>
      </c>
      <c r="OE34" s="39">
        <f t="shared" si="5"/>
        <v>0</v>
      </c>
      <c r="OF34" s="115">
        <f t="shared" si="193"/>
        <v>36293</v>
      </c>
      <c r="OG34" s="41"/>
    </row>
    <row r="35" spans="1:397" s="39" customFormat="1" x14ac:dyDescent="0.25">
      <c r="A35" s="36">
        <v>26</v>
      </c>
      <c r="B35" s="37" t="s">
        <v>230</v>
      </c>
      <c r="C35" s="38" t="s">
        <v>272</v>
      </c>
      <c r="F35" s="115">
        <f t="shared" si="6"/>
        <v>0</v>
      </c>
      <c r="G35" s="41"/>
      <c r="I35" s="115">
        <f t="shared" si="7"/>
        <v>0</v>
      </c>
      <c r="L35" s="115">
        <f t="shared" si="8"/>
        <v>0</v>
      </c>
      <c r="O35" s="115">
        <f t="shared" si="9"/>
        <v>0</v>
      </c>
      <c r="R35" s="115">
        <f t="shared" si="10"/>
        <v>0</v>
      </c>
      <c r="U35" s="115">
        <f t="shared" si="11"/>
        <v>0</v>
      </c>
      <c r="X35" s="115">
        <f t="shared" si="12"/>
        <v>0</v>
      </c>
      <c r="AA35" s="115">
        <f t="shared" si="13"/>
        <v>0</v>
      </c>
      <c r="AB35" s="40">
        <f t="shared" si="14"/>
        <v>0</v>
      </c>
      <c r="AC35" s="39">
        <f t="shared" si="15"/>
        <v>0</v>
      </c>
      <c r="AD35" s="115">
        <f t="shared" si="16"/>
        <v>0</v>
      </c>
      <c r="AG35" s="115">
        <f t="shared" si="17"/>
        <v>0</v>
      </c>
      <c r="AH35" s="40">
        <f t="shared" si="18"/>
        <v>0</v>
      </c>
      <c r="AI35" s="39">
        <f t="shared" si="19"/>
        <v>0</v>
      </c>
      <c r="AJ35" s="115">
        <f t="shared" si="20"/>
        <v>0</v>
      </c>
      <c r="AM35" s="115">
        <f t="shared" si="21"/>
        <v>0</v>
      </c>
      <c r="AP35" s="115">
        <f t="shared" si="22"/>
        <v>0</v>
      </c>
      <c r="AS35" s="115">
        <f t="shared" si="23"/>
        <v>0</v>
      </c>
      <c r="AV35" s="115">
        <f t="shared" si="24"/>
        <v>0</v>
      </c>
      <c r="AY35" s="115">
        <f t="shared" si="25"/>
        <v>0</v>
      </c>
      <c r="BB35" s="115">
        <f t="shared" si="26"/>
        <v>0</v>
      </c>
      <c r="BE35" s="115">
        <f t="shared" si="27"/>
        <v>0</v>
      </c>
      <c r="BH35" s="115">
        <f t="shared" si="28"/>
        <v>0</v>
      </c>
      <c r="BK35" s="115">
        <f t="shared" si="29"/>
        <v>0</v>
      </c>
      <c r="BL35" s="40">
        <f t="shared" si="30"/>
        <v>0</v>
      </c>
      <c r="BM35" s="39">
        <f t="shared" si="31"/>
        <v>0</v>
      </c>
      <c r="BN35" s="115">
        <f t="shared" si="32"/>
        <v>0</v>
      </c>
      <c r="BQ35" s="115">
        <f t="shared" si="33"/>
        <v>0</v>
      </c>
      <c r="BT35" s="115">
        <f t="shared" si="34"/>
        <v>0</v>
      </c>
      <c r="BW35" s="115">
        <f t="shared" si="35"/>
        <v>0</v>
      </c>
      <c r="BZ35" s="115">
        <f t="shared" si="36"/>
        <v>0</v>
      </c>
      <c r="CC35" s="115">
        <f t="shared" si="37"/>
        <v>0</v>
      </c>
      <c r="CF35" s="115">
        <f t="shared" si="38"/>
        <v>0</v>
      </c>
      <c r="CI35" s="115">
        <f t="shared" si="39"/>
        <v>0</v>
      </c>
      <c r="CL35" s="115">
        <f t="shared" si="40"/>
        <v>0</v>
      </c>
      <c r="CM35" s="40">
        <f t="shared" si="41"/>
        <v>0</v>
      </c>
      <c r="CN35" s="39">
        <f t="shared" si="42"/>
        <v>0</v>
      </c>
      <c r="CO35" s="115">
        <f t="shared" si="43"/>
        <v>0</v>
      </c>
      <c r="CR35" s="115">
        <f t="shared" si="44"/>
        <v>0</v>
      </c>
      <c r="CU35" s="115">
        <f t="shared" si="45"/>
        <v>0</v>
      </c>
      <c r="CX35" s="115">
        <f t="shared" si="46"/>
        <v>0</v>
      </c>
      <c r="DA35" s="115">
        <f t="shared" si="47"/>
        <v>0</v>
      </c>
      <c r="DD35" s="115">
        <f t="shared" si="48"/>
        <v>0</v>
      </c>
      <c r="DE35" s="40">
        <f t="shared" si="49"/>
        <v>0</v>
      </c>
      <c r="DF35" s="39">
        <f t="shared" si="50"/>
        <v>0</v>
      </c>
      <c r="DG35" s="115">
        <f t="shared" si="51"/>
        <v>0</v>
      </c>
      <c r="DJ35" s="115">
        <f t="shared" si="52"/>
        <v>0</v>
      </c>
      <c r="DM35" s="115">
        <f t="shared" si="53"/>
        <v>0</v>
      </c>
      <c r="DP35" s="115">
        <f t="shared" si="54"/>
        <v>0</v>
      </c>
      <c r="DS35" s="115">
        <f t="shared" si="55"/>
        <v>0</v>
      </c>
      <c r="DV35" s="115">
        <f t="shared" si="56"/>
        <v>0</v>
      </c>
      <c r="DY35" s="115">
        <f t="shared" si="57"/>
        <v>0</v>
      </c>
      <c r="EB35" s="115">
        <f t="shared" si="58"/>
        <v>0</v>
      </c>
      <c r="EC35" s="40">
        <f t="shared" si="59"/>
        <v>0</v>
      </c>
      <c r="ED35" s="39">
        <f t="shared" si="60"/>
        <v>0</v>
      </c>
      <c r="EE35" s="115">
        <f t="shared" si="61"/>
        <v>0</v>
      </c>
      <c r="EH35" s="115">
        <f t="shared" si="62"/>
        <v>0</v>
      </c>
      <c r="EK35" s="115">
        <f t="shared" si="63"/>
        <v>0</v>
      </c>
      <c r="EN35" s="115">
        <f t="shared" si="64"/>
        <v>0</v>
      </c>
      <c r="EO35" s="40">
        <f t="shared" si="65"/>
        <v>0</v>
      </c>
      <c r="EP35" s="39">
        <f t="shared" si="66"/>
        <v>0</v>
      </c>
      <c r="EQ35" s="115">
        <f t="shared" si="67"/>
        <v>0</v>
      </c>
      <c r="ET35" s="115">
        <f t="shared" si="68"/>
        <v>0</v>
      </c>
      <c r="EW35" s="115">
        <f t="shared" si="69"/>
        <v>0</v>
      </c>
      <c r="EZ35" s="115">
        <f t="shared" si="70"/>
        <v>0</v>
      </c>
      <c r="FC35" s="115">
        <f t="shared" si="71"/>
        <v>0</v>
      </c>
      <c r="FF35" s="115">
        <f t="shared" si="72"/>
        <v>0</v>
      </c>
      <c r="FI35" s="115">
        <f t="shared" si="73"/>
        <v>0</v>
      </c>
      <c r="FJ35" s="40">
        <f t="shared" si="74"/>
        <v>0</v>
      </c>
      <c r="FK35" s="39">
        <f t="shared" si="75"/>
        <v>0</v>
      </c>
      <c r="FL35" s="115">
        <f t="shared" si="76"/>
        <v>0</v>
      </c>
      <c r="FO35" s="115">
        <f t="shared" si="77"/>
        <v>0</v>
      </c>
      <c r="FR35" s="115">
        <f t="shared" si="78"/>
        <v>0</v>
      </c>
      <c r="FU35" s="115">
        <f t="shared" si="79"/>
        <v>0</v>
      </c>
      <c r="FX35" s="115">
        <f t="shared" si="80"/>
        <v>0</v>
      </c>
      <c r="GA35" s="115">
        <f t="shared" si="81"/>
        <v>0</v>
      </c>
      <c r="GB35" s="40">
        <f t="shared" si="82"/>
        <v>0</v>
      </c>
      <c r="GC35" s="39">
        <f t="shared" si="83"/>
        <v>0</v>
      </c>
      <c r="GD35" s="115">
        <f t="shared" si="84"/>
        <v>0</v>
      </c>
      <c r="GG35" s="115">
        <f t="shared" si="85"/>
        <v>0</v>
      </c>
      <c r="GH35" s="39">
        <f t="shared" si="86"/>
        <v>0</v>
      </c>
      <c r="GI35" s="39">
        <f t="shared" si="86"/>
        <v>0</v>
      </c>
      <c r="GJ35" s="115">
        <f t="shared" si="87"/>
        <v>0</v>
      </c>
      <c r="GM35" s="115">
        <f t="shared" si="88"/>
        <v>0</v>
      </c>
      <c r="GP35" s="115">
        <f t="shared" si="89"/>
        <v>0</v>
      </c>
      <c r="GQ35" s="40">
        <f t="shared" si="90"/>
        <v>0</v>
      </c>
      <c r="GR35" s="39">
        <f t="shared" si="91"/>
        <v>0</v>
      </c>
      <c r="GS35" s="115">
        <f t="shared" si="92"/>
        <v>0</v>
      </c>
      <c r="GT35" s="40">
        <f t="shared" si="0"/>
        <v>0</v>
      </c>
      <c r="GU35" s="39">
        <f t="shared" si="1"/>
        <v>0</v>
      </c>
      <c r="GV35" s="115">
        <f t="shared" si="93"/>
        <v>0</v>
      </c>
      <c r="GY35" s="115">
        <f t="shared" si="94"/>
        <v>0</v>
      </c>
      <c r="HB35" s="115">
        <f t="shared" si="95"/>
        <v>0</v>
      </c>
      <c r="HE35" s="115">
        <f t="shared" si="96"/>
        <v>0</v>
      </c>
      <c r="HH35" s="115">
        <f t="shared" si="97"/>
        <v>0</v>
      </c>
      <c r="HK35" s="115">
        <f t="shared" si="98"/>
        <v>0</v>
      </c>
      <c r="HN35" s="115">
        <f t="shared" si="99"/>
        <v>0</v>
      </c>
      <c r="HQ35" s="115">
        <f t="shared" si="100"/>
        <v>0</v>
      </c>
      <c r="HT35" s="115">
        <f t="shared" si="101"/>
        <v>0</v>
      </c>
      <c r="HU35" s="40">
        <f t="shared" si="102"/>
        <v>0</v>
      </c>
      <c r="HV35" s="39">
        <f t="shared" si="103"/>
        <v>0</v>
      </c>
      <c r="HW35" s="115">
        <f t="shared" si="104"/>
        <v>0</v>
      </c>
      <c r="HX35" s="39">
        <v>6864950</v>
      </c>
      <c r="HY35" s="39">
        <f>6620+98+798+16800+607+115+1778+2921+16000+386+9430+150+100+338+20000+25330+30+800+603+604+21783+544+1709+3966+596</f>
        <v>132106</v>
      </c>
      <c r="HZ35" s="115">
        <f t="shared" si="105"/>
        <v>6997056</v>
      </c>
      <c r="IA35" s="40">
        <f t="shared" si="106"/>
        <v>6864950</v>
      </c>
      <c r="IB35" s="39">
        <f t="shared" si="107"/>
        <v>132106</v>
      </c>
      <c r="IC35" s="115">
        <f t="shared" si="108"/>
        <v>6997056</v>
      </c>
      <c r="IF35" s="115">
        <f t="shared" si="109"/>
        <v>0</v>
      </c>
      <c r="II35" s="115">
        <f t="shared" si="110"/>
        <v>0</v>
      </c>
      <c r="IJ35" s="40">
        <f t="shared" si="111"/>
        <v>0</v>
      </c>
      <c r="IK35" s="39">
        <f t="shared" si="112"/>
        <v>0</v>
      </c>
      <c r="IL35" s="115">
        <f t="shared" si="113"/>
        <v>0</v>
      </c>
      <c r="IO35" s="115">
        <f t="shared" si="114"/>
        <v>0</v>
      </c>
      <c r="IR35" s="115">
        <f t="shared" si="115"/>
        <v>0</v>
      </c>
      <c r="IS35" s="40">
        <f t="shared" si="116"/>
        <v>0</v>
      </c>
      <c r="IT35" s="39">
        <f t="shared" si="117"/>
        <v>0</v>
      </c>
      <c r="IU35" s="115">
        <f t="shared" si="118"/>
        <v>0</v>
      </c>
      <c r="IX35" s="115">
        <f t="shared" si="119"/>
        <v>0</v>
      </c>
      <c r="JA35" s="115">
        <f t="shared" si="120"/>
        <v>0</v>
      </c>
      <c r="JB35" s="40">
        <f t="shared" si="121"/>
        <v>0</v>
      </c>
      <c r="JC35" s="39">
        <f t="shared" si="122"/>
        <v>0</v>
      </c>
      <c r="JD35" s="115">
        <f t="shared" si="123"/>
        <v>0</v>
      </c>
      <c r="JE35" s="40"/>
      <c r="JG35" s="115">
        <f t="shared" si="124"/>
        <v>0</v>
      </c>
      <c r="JH35" s="40"/>
      <c r="JJ35" s="115">
        <f t="shared" si="125"/>
        <v>0</v>
      </c>
      <c r="JK35" s="40">
        <f t="shared" si="126"/>
        <v>0</v>
      </c>
      <c r="JL35" s="39">
        <f t="shared" si="127"/>
        <v>0</v>
      </c>
      <c r="JM35" s="115">
        <f t="shared" si="128"/>
        <v>0</v>
      </c>
      <c r="JP35" s="115">
        <f t="shared" si="129"/>
        <v>0</v>
      </c>
      <c r="JQ35" s="40">
        <f t="shared" si="130"/>
        <v>6864950</v>
      </c>
      <c r="JR35" s="39">
        <f t="shared" si="131"/>
        <v>132106</v>
      </c>
      <c r="JS35" s="115">
        <f t="shared" si="132"/>
        <v>6997056</v>
      </c>
      <c r="JV35" s="115">
        <f t="shared" si="133"/>
        <v>0</v>
      </c>
      <c r="JY35" s="115">
        <f t="shared" si="134"/>
        <v>0</v>
      </c>
      <c r="KB35" s="115">
        <f t="shared" si="135"/>
        <v>0</v>
      </c>
      <c r="KC35" s="40">
        <f t="shared" si="136"/>
        <v>0</v>
      </c>
      <c r="KD35" s="39">
        <f t="shared" si="137"/>
        <v>0</v>
      </c>
      <c r="KE35" s="115">
        <f t="shared" si="138"/>
        <v>0</v>
      </c>
      <c r="KH35" s="115">
        <f t="shared" si="139"/>
        <v>0</v>
      </c>
      <c r="KK35" s="115">
        <f t="shared" si="140"/>
        <v>0</v>
      </c>
      <c r="KN35" s="115">
        <f t="shared" si="141"/>
        <v>0</v>
      </c>
      <c r="KQ35" s="115">
        <f t="shared" si="142"/>
        <v>0</v>
      </c>
      <c r="KR35" s="40">
        <f t="shared" si="143"/>
        <v>0</v>
      </c>
      <c r="KS35" s="39">
        <f t="shared" si="144"/>
        <v>0</v>
      </c>
      <c r="KT35" s="115">
        <f t="shared" si="145"/>
        <v>0</v>
      </c>
      <c r="KU35" s="40">
        <f t="shared" si="146"/>
        <v>0</v>
      </c>
      <c r="KV35" s="39">
        <f t="shared" si="147"/>
        <v>0</v>
      </c>
      <c r="KW35" s="115">
        <f t="shared" si="148"/>
        <v>0</v>
      </c>
      <c r="KX35" s="40"/>
      <c r="KZ35" s="115">
        <f t="shared" si="149"/>
        <v>0</v>
      </c>
      <c r="LA35" s="40"/>
      <c r="LC35" s="115">
        <f t="shared" si="150"/>
        <v>0</v>
      </c>
      <c r="LD35" s="40"/>
      <c r="LF35" s="115">
        <f t="shared" si="151"/>
        <v>0</v>
      </c>
      <c r="LG35" s="40"/>
      <c r="LI35" s="115">
        <f t="shared" si="152"/>
        <v>0</v>
      </c>
      <c r="LJ35" s="40"/>
      <c r="LL35" s="115">
        <f t="shared" si="153"/>
        <v>0</v>
      </c>
      <c r="LM35" s="40">
        <f t="shared" si="154"/>
        <v>0</v>
      </c>
      <c r="LN35" s="39">
        <f t="shared" si="155"/>
        <v>0</v>
      </c>
      <c r="LO35" s="115">
        <f t="shared" si="156"/>
        <v>0</v>
      </c>
      <c r="LP35" s="40"/>
      <c r="LR35" s="115">
        <f t="shared" si="157"/>
        <v>0</v>
      </c>
      <c r="LS35" s="40"/>
      <c r="LU35" s="115">
        <f t="shared" si="158"/>
        <v>0</v>
      </c>
      <c r="LV35" s="40"/>
      <c r="LX35" s="115">
        <f t="shared" si="159"/>
        <v>0</v>
      </c>
      <c r="LY35" s="40"/>
      <c r="MA35" s="115">
        <f t="shared" si="160"/>
        <v>0</v>
      </c>
      <c r="MB35" s="40">
        <f t="shared" si="161"/>
        <v>0</v>
      </c>
      <c r="MC35" s="39">
        <f t="shared" si="162"/>
        <v>0</v>
      </c>
      <c r="MD35" s="115">
        <f t="shared" si="163"/>
        <v>0</v>
      </c>
      <c r="ME35" s="40">
        <f t="shared" si="164"/>
        <v>0</v>
      </c>
      <c r="MF35" s="39">
        <f t="shared" si="165"/>
        <v>0</v>
      </c>
      <c r="MG35" s="115">
        <f t="shared" si="166"/>
        <v>0</v>
      </c>
      <c r="MH35" s="40"/>
      <c r="MJ35" s="115">
        <f t="shared" si="167"/>
        <v>0</v>
      </c>
      <c r="MM35" s="115">
        <f t="shared" si="168"/>
        <v>0</v>
      </c>
      <c r="MP35" s="115">
        <f t="shared" si="169"/>
        <v>0</v>
      </c>
      <c r="MS35" s="115">
        <f t="shared" si="170"/>
        <v>0</v>
      </c>
      <c r="MV35" s="115">
        <f t="shared" si="171"/>
        <v>0</v>
      </c>
      <c r="MW35" s="40">
        <f t="shared" si="172"/>
        <v>0</v>
      </c>
      <c r="MX35" s="39">
        <f t="shared" si="173"/>
        <v>0</v>
      </c>
      <c r="MY35" s="115">
        <f t="shared" si="174"/>
        <v>0</v>
      </c>
      <c r="NB35" s="115">
        <f t="shared" si="175"/>
        <v>0</v>
      </c>
      <c r="NE35" s="115">
        <f t="shared" si="176"/>
        <v>0</v>
      </c>
      <c r="NF35" s="40">
        <f t="shared" si="177"/>
        <v>0</v>
      </c>
      <c r="NG35" s="39">
        <f t="shared" si="178"/>
        <v>0</v>
      </c>
      <c r="NH35" s="115">
        <f t="shared" si="179"/>
        <v>0</v>
      </c>
      <c r="NK35" s="115">
        <f t="shared" si="180"/>
        <v>0</v>
      </c>
      <c r="NN35" s="115">
        <f t="shared" si="181"/>
        <v>0</v>
      </c>
      <c r="NO35" s="40">
        <f t="shared" si="182"/>
        <v>0</v>
      </c>
      <c r="NP35" s="39">
        <f t="shared" si="183"/>
        <v>0</v>
      </c>
      <c r="NQ35" s="115">
        <f t="shared" si="184"/>
        <v>0</v>
      </c>
      <c r="NT35" s="115">
        <f t="shared" si="185"/>
        <v>0</v>
      </c>
      <c r="NU35" s="39">
        <f t="shared" si="186"/>
        <v>0</v>
      </c>
      <c r="NV35" s="39">
        <f t="shared" si="187"/>
        <v>0</v>
      </c>
      <c r="NW35" s="115">
        <f t="shared" si="188"/>
        <v>0</v>
      </c>
      <c r="NX35" s="40">
        <f t="shared" si="189"/>
        <v>0</v>
      </c>
      <c r="NY35" s="39">
        <f t="shared" si="190"/>
        <v>0</v>
      </c>
      <c r="NZ35" s="115">
        <f t="shared" si="191"/>
        <v>0</v>
      </c>
      <c r="OA35" s="40">
        <f t="shared" si="2"/>
        <v>6864950</v>
      </c>
      <c r="OB35" s="39">
        <f t="shared" si="3"/>
        <v>132106</v>
      </c>
      <c r="OC35" s="115">
        <f t="shared" si="192"/>
        <v>6997056</v>
      </c>
      <c r="OD35" s="40">
        <f t="shared" si="4"/>
        <v>6864950</v>
      </c>
      <c r="OE35" s="39">
        <f t="shared" si="5"/>
        <v>132106</v>
      </c>
      <c r="OF35" s="115">
        <f t="shared" si="193"/>
        <v>6997056</v>
      </c>
      <c r="OG35" s="41"/>
    </row>
    <row r="36" spans="1:397" s="39" customFormat="1" ht="16.5" thickBot="1" x14ac:dyDescent="0.3">
      <c r="A36" s="36">
        <v>27</v>
      </c>
      <c r="B36" s="37" t="s">
        <v>231</v>
      </c>
      <c r="C36" s="38" t="s">
        <v>291</v>
      </c>
      <c r="F36" s="115">
        <f t="shared" si="6"/>
        <v>0</v>
      </c>
      <c r="G36" s="41"/>
      <c r="I36" s="115">
        <f t="shared" si="7"/>
        <v>0</v>
      </c>
      <c r="L36" s="115">
        <f t="shared" si="8"/>
        <v>0</v>
      </c>
      <c r="O36" s="115">
        <f t="shared" si="9"/>
        <v>0</v>
      </c>
      <c r="R36" s="115">
        <f t="shared" si="10"/>
        <v>0</v>
      </c>
      <c r="U36" s="115">
        <f t="shared" si="11"/>
        <v>0</v>
      </c>
      <c r="X36" s="115">
        <f t="shared" si="12"/>
        <v>0</v>
      </c>
      <c r="AA36" s="115">
        <f t="shared" si="13"/>
        <v>0</v>
      </c>
      <c r="AB36" s="40">
        <f t="shared" si="14"/>
        <v>0</v>
      </c>
      <c r="AC36" s="39">
        <f t="shared" si="15"/>
        <v>0</v>
      </c>
      <c r="AD36" s="115">
        <f t="shared" si="16"/>
        <v>0</v>
      </c>
      <c r="AG36" s="115">
        <f t="shared" si="17"/>
        <v>0</v>
      </c>
      <c r="AH36" s="40">
        <f t="shared" si="18"/>
        <v>0</v>
      </c>
      <c r="AI36" s="39">
        <f t="shared" si="19"/>
        <v>0</v>
      </c>
      <c r="AJ36" s="115">
        <f t="shared" si="20"/>
        <v>0</v>
      </c>
      <c r="AM36" s="115">
        <f t="shared" si="21"/>
        <v>0</v>
      </c>
      <c r="AP36" s="115">
        <f t="shared" si="22"/>
        <v>0</v>
      </c>
      <c r="AS36" s="115">
        <f t="shared" si="23"/>
        <v>0</v>
      </c>
      <c r="AV36" s="115">
        <f t="shared" si="24"/>
        <v>0</v>
      </c>
      <c r="AY36" s="115">
        <f t="shared" si="25"/>
        <v>0</v>
      </c>
      <c r="BB36" s="115">
        <f t="shared" si="26"/>
        <v>0</v>
      </c>
      <c r="BE36" s="115">
        <f t="shared" si="27"/>
        <v>0</v>
      </c>
      <c r="BH36" s="115">
        <f t="shared" si="28"/>
        <v>0</v>
      </c>
      <c r="BK36" s="115">
        <f t="shared" si="29"/>
        <v>0</v>
      </c>
      <c r="BL36" s="40">
        <f t="shared" si="30"/>
        <v>0</v>
      </c>
      <c r="BM36" s="39">
        <f t="shared" si="31"/>
        <v>0</v>
      </c>
      <c r="BN36" s="115">
        <f t="shared" si="32"/>
        <v>0</v>
      </c>
      <c r="BQ36" s="115">
        <f t="shared" si="33"/>
        <v>0</v>
      </c>
      <c r="BT36" s="115">
        <f t="shared" si="34"/>
        <v>0</v>
      </c>
      <c r="BW36" s="115">
        <f t="shared" si="35"/>
        <v>0</v>
      </c>
      <c r="BZ36" s="115">
        <f t="shared" si="36"/>
        <v>0</v>
      </c>
      <c r="CC36" s="115">
        <f t="shared" si="37"/>
        <v>0</v>
      </c>
      <c r="CF36" s="115">
        <f t="shared" si="38"/>
        <v>0</v>
      </c>
      <c r="CI36" s="115">
        <f t="shared" si="39"/>
        <v>0</v>
      </c>
      <c r="CL36" s="115">
        <f t="shared" si="40"/>
        <v>0</v>
      </c>
      <c r="CM36" s="40">
        <f t="shared" si="41"/>
        <v>0</v>
      </c>
      <c r="CN36" s="39">
        <f t="shared" si="42"/>
        <v>0</v>
      </c>
      <c r="CO36" s="115">
        <f t="shared" si="43"/>
        <v>0</v>
      </c>
      <c r="CR36" s="115">
        <f t="shared" si="44"/>
        <v>0</v>
      </c>
      <c r="CU36" s="115">
        <f t="shared" si="45"/>
        <v>0</v>
      </c>
      <c r="CX36" s="115">
        <f t="shared" si="46"/>
        <v>0</v>
      </c>
      <c r="DA36" s="115">
        <f t="shared" si="47"/>
        <v>0</v>
      </c>
      <c r="DD36" s="115">
        <f t="shared" si="48"/>
        <v>0</v>
      </c>
      <c r="DE36" s="40">
        <f t="shared" si="49"/>
        <v>0</v>
      </c>
      <c r="DF36" s="39">
        <f t="shared" si="50"/>
        <v>0</v>
      </c>
      <c r="DG36" s="115">
        <f t="shared" si="51"/>
        <v>0</v>
      </c>
      <c r="DJ36" s="115">
        <f t="shared" si="52"/>
        <v>0</v>
      </c>
      <c r="DM36" s="115">
        <f t="shared" si="53"/>
        <v>0</v>
      </c>
      <c r="DP36" s="115">
        <f t="shared" si="54"/>
        <v>0</v>
      </c>
      <c r="DS36" s="115">
        <f t="shared" si="55"/>
        <v>0</v>
      </c>
      <c r="DV36" s="115">
        <f t="shared" si="56"/>
        <v>0</v>
      </c>
      <c r="DY36" s="115">
        <f t="shared" si="57"/>
        <v>0</v>
      </c>
      <c r="EB36" s="115">
        <f t="shared" si="58"/>
        <v>0</v>
      </c>
      <c r="EC36" s="40">
        <f t="shared" si="59"/>
        <v>0</v>
      </c>
      <c r="ED36" s="39">
        <f t="shared" si="60"/>
        <v>0</v>
      </c>
      <c r="EE36" s="115">
        <f t="shared" si="61"/>
        <v>0</v>
      </c>
      <c r="EH36" s="115">
        <f t="shared" si="62"/>
        <v>0</v>
      </c>
      <c r="EI36" s="39">
        <v>2000000</v>
      </c>
      <c r="EK36" s="115">
        <f t="shared" si="63"/>
        <v>2000000</v>
      </c>
      <c r="EN36" s="115">
        <f t="shared" si="64"/>
        <v>0</v>
      </c>
      <c r="EO36" s="40">
        <f t="shared" si="65"/>
        <v>2000000</v>
      </c>
      <c r="EP36" s="39">
        <f t="shared" si="66"/>
        <v>0</v>
      </c>
      <c r="EQ36" s="115">
        <f t="shared" si="67"/>
        <v>2000000</v>
      </c>
      <c r="ET36" s="115">
        <f t="shared" si="68"/>
        <v>0</v>
      </c>
      <c r="EW36" s="115">
        <f t="shared" si="69"/>
        <v>0</v>
      </c>
      <c r="EZ36" s="115">
        <f t="shared" si="70"/>
        <v>0</v>
      </c>
      <c r="FC36" s="115">
        <f t="shared" si="71"/>
        <v>0</v>
      </c>
      <c r="FF36" s="115">
        <f t="shared" si="72"/>
        <v>0</v>
      </c>
      <c r="FI36" s="115">
        <f t="shared" si="73"/>
        <v>0</v>
      </c>
      <c r="FJ36" s="40">
        <f t="shared" si="74"/>
        <v>0</v>
      </c>
      <c r="FK36" s="39">
        <f t="shared" si="75"/>
        <v>0</v>
      </c>
      <c r="FL36" s="115">
        <f t="shared" si="76"/>
        <v>0</v>
      </c>
      <c r="FO36" s="115">
        <f t="shared" si="77"/>
        <v>0</v>
      </c>
      <c r="FR36" s="115">
        <f t="shared" si="78"/>
        <v>0</v>
      </c>
      <c r="FU36" s="115">
        <f t="shared" si="79"/>
        <v>0</v>
      </c>
      <c r="FX36" s="115">
        <f t="shared" si="80"/>
        <v>0</v>
      </c>
      <c r="GA36" s="115">
        <f t="shared" si="81"/>
        <v>0</v>
      </c>
      <c r="GB36" s="40">
        <f t="shared" si="82"/>
        <v>0</v>
      </c>
      <c r="GC36" s="39">
        <f t="shared" si="83"/>
        <v>0</v>
      </c>
      <c r="GD36" s="115">
        <f t="shared" si="84"/>
        <v>0</v>
      </c>
      <c r="GG36" s="115">
        <f t="shared" si="85"/>
        <v>0</v>
      </c>
      <c r="GH36" s="39">
        <f t="shared" si="86"/>
        <v>0</v>
      </c>
      <c r="GI36" s="39">
        <f t="shared" si="86"/>
        <v>0</v>
      </c>
      <c r="GJ36" s="115">
        <f t="shared" si="87"/>
        <v>0</v>
      </c>
      <c r="GM36" s="115">
        <f t="shared" si="88"/>
        <v>0</v>
      </c>
      <c r="GP36" s="115">
        <f t="shared" si="89"/>
        <v>0</v>
      </c>
      <c r="GQ36" s="40">
        <f t="shared" si="90"/>
        <v>0</v>
      </c>
      <c r="GR36" s="39">
        <f t="shared" si="91"/>
        <v>0</v>
      </c>
      <c r="GS36" s="115">
        <f t="shared" si="92"/>
        <v>0</v>
      </c>
      <c r="GT36" s="40">
        <f t="shared" si="0"/>
        <v>2000000</v>
      </c>
      <c r="GU36" s="39">
        <f t="shared" si="1"/>
        <v>0</v>
      </c>
      <c r="GV36" s="115">
        <f t="shared" si="93"/>
        <v>2000000</v>
      </c>
      <c r="GY36" s="115">
        <f t="shared" si="94"/>
        <v>0</v>
      </c>
      <c r="HB36" s="115">
        <f t="shared" si="95"/>
        <v>0</v>
      </c>
      <c r="HE36" s="115">
        <f t="shared" si="96"/>
        <v>0</v>
      </c>
      <c r="HH36" s="115">
        <f t="shared" si="97"/>
        <v>0</v>
      </c>
      <c r="HK36" s="115">
        <f t="shared" si="98"/>
        <v>0</v>
      </c>
      <c r="HN36" s="115">
        <f t="shared" si="99"/>
        <v>0</v>
      </c>
      <c r="HQ36" s="115">
        <f t="shared" si="100"/>
        <v>0</v>
      </c>
      <c r="HT36" s="115">
        <f t="shared" si="101"/>
        <v>0</v>
      </c>
      <c r="HU36" s="40">
        <f t="shared" si="102"/>
        <v>0</v>
      </c>
      <c r="HV36" s="39">
        <f t="shared" si="103"/>
        <v>0</v>
      </c>
      <c r="HW36" s="115">
        <f t="shared" si="104"/>
        <v>0</v>
      </c>
      <c r="HZ36" s="115">
        <f t="shared" si="105"/>
        <v>0</v>
      </c>
      <c r="IA36" s="40">
        <f t="shared" si="106"/>
        <v>0</v>
      </c>
      <c r="IB36" s="39">
        <f t="shared" si="107"/>
        <v>0</v>
      </c>
      <c r="IC36" s="115">
        <f t="shared" si="108"/>
        <v>0</v>
      </c>
      <c r="IF36" s="115">
        <f t="shared" si="109"/>
        <v>0</v>
      </c>
      <c r="II36" s="115">
        <f t="shared" si="110"/>
        <v>0</v>
      </c>
      <c r="IJ36" s="40">
        <f t="shared" si="111"/>
        <v>0</v>
      </c>
      <c r="IK36" s="39">
        <f t="shared" si="112"/>
        <v>0</v>
      </c>
      <c r="IL36" s="115">
        <f t="shared" si="113"/>
        <v>0</v>
      </c>
      <c r="IO36" s="115">
        <f t="shared" si="114"/>
        <v>0</v>
      </c>
      <c r="IR36" s="115">
        <f t="shared" si="115"/>
        <v>0</v>
      </c>
      <c r="IS36" s="40">
        <f t="shared" si="116"/>
        <v>0</v>
      </c>
      <c r="IT36" s="39">
        <f t="shared" si="117"/>
        <v>0</v>
      </c>
      <c r="IU36" s="115">
        <f t="shared" si="118"/>
        <v>0</v>
      </c>
      <c r="IX36" s="115">
        <f t="shared" si="119"/>
        <v>0</v>
      </c>
      <c r="JA36" s="115">
        <f t="shared" si="120"/>
        <v>0</v>
      </c>
      <c r="JB36" s="40">
        <f t="shared" si="121"/>
        <v>0</v>
      </c>
      <c r="JC36" s="39">
        <f t="shared" si="122"/>
        <v>0</v>
      </c>
      <c r="JD36" s="115">
        <f t="shared" si="123"/>
        <v>0</v>
      </c>
      <c r="JE36" s="40"/>
      <c r="JG36" s="115">
        <f t="shared" si="124"/>
        <v>0</v>
      </c>
      <c r="JH36" s="40"/>
      <c r="JJ36" s="115">
        <f t="shared" si="125"/>
        <v>0</v>
      </c>
      <c r="JK36" s="40">
        <f t="shared" si="126"/>
        <v>0</v>
      </c>
      <c r="JL36" s="39">
        <f t="shared" si="127"/>
        <v>0</v>
      </c>
      <c r="JM36" s="115">
        <f t="shared" si="128"/>
        <v>0</v>
      </c>
      <c r="JP36" s="115">
        <f t="shared" si="129"/>
        <v>0</v>
      </c>
      <c r="JQ36" s="40">
        <f t="shared" si="130"/>
        <v>0</v>
      </c>
      <c r="JR36" s="39">
        <f t="shared" si="131"/>
        <v>0</v>
      </c>
      <c r="JS36" s="115">
        <f t="shared" si="132"/>
        <v>0</v>
      </c>
      <c r="JV36" s="115">
        <f t="shared" si="133"/>
        <v>0</v>
      </c>
      <c r="JY36" s="115">
        <f t="shared" si="134"/>
        <v>0</v>
      </c>
      <c r="KB36" s="115">
        <f t="shared" si="135"/>
        <v>0</v>
      </c>
      <c r="KC36" s="40">
        <f t="shared" si="136"/>
        <v>0</v>
      </c>
      <c r="KD36" s="39">
        <f t="shared" si="137"/>
        <v>0</v>
      </c>
      <c r="KE36" s="115">
        <f t="shared" si="138"/>
        <v>0</v>
      </c>
      <c r="KH36" s="115">
        <f t="shared" si="139"/>
        <v>0</v>
      </c>
      <c r="KK36" s="115">
        <f t="shared" si="140"/>
        <v>0</v>
      </c>
      <c r="KN36" s="115">
        <f t="shared" si="141"/>
        <v>0</v>
      </c>
      <c r="KQ36" s="115">
        <f t="shared" si="142"/>
        <v>0</v>
      </c>
      <c r="KR36" s="40">
        <f t="shared" si="143"/>
        <v>0</v>
      </c>
      <c r="KS36" s="39">
        <f t="shared" si="144"/>
        <v>0</v>
      </c>
      <c r="KT36" s="115">
        <f t="shared" si="145"/>
        <v>0</v>
      </c>
      <c r="KU36" s="40">
        <f t="shared" si="146"/>
        <v>0</v>
      </c>
      <c r="KV36" s="39">
        <f t="shared" si="147"/>
        <v>0</v>
      </c>
      <c r="KW36" s="115">
        <f t="shared" si="148"/>
        <v>0</v>
      </c>
      <c r="KX36" s="40"/>
      <c r="KZ36" s="115">
        <f t="shared" si="149"/>
        <v>0</v>
      </c>
      <c r="LA36" s="40"/>
      <c r="LC36" s="115">
        <f t="shared" si="150"/>
        <v>0</v>
      </c>
      <c r="LD36" s="40"/>
      <c r="LF36" s="115">
        <f t="shared" si="151"/>
        <v>0</v>
      </c>
      <c r="LG36" s="40"/>
      <c r="LI36" s="115">
        <f t="shared" si="152"/>
        <v>0</v>
      </c>
      <c r="LJ36" s="40"/>
      <c r="LL36" s="115">
        <f t="shared" si="153"/>
        <v>0</v>
      </c>
      <c r="LM36" s="40">
        <f t="shared" si="154"/>
        <v>0</v>
      </c>
      <c r="LN36" s="39">
        <f t="shared" si="155"/>
        <v>0</v>
      </c>
      <c r="LO36" s="115">
        <f t="shared" si="156"/>
        <v>0</v>
      </c>
      <c r="LP36" s="40"/>
      <c r="LR36" s="115">
        <f t="shared" si="157"/>
        <v>0</v>
      </c>
      <c r="LS36" s="40"/>
      <c r="LU36" s="115">
        <f t="shared" si="158"/>
        <v>0</v>
      </c>
      <c r="LV36" s="40"/>
      <c r="LX36" s="115">
        <f t="shared" si="159"/>
        <v>0</v>
      </c>
      <c r="LY36" s="40"/>
      <c r="MA36" s="115">
        <f t="shared" si="160"/>
        <v>0</v>
      </c>
      <c r="MB36" s="40">
        <f t="shared" si="161"/>
        <v>0</v>
      </c>
      <c r="MC36" s="39">
        <f t="shared" si="162"/>
        <v>0</v>
      </c>
      <c r="MD36" s="115">
        <f t="shared" si="163"/>
        <v>0</v>
      </c>
      <c r="ME36" s="40">
        <f t="shared" si="164"/>
        <v>0</v>
      </c>
      <c r="MF36" s="39">
        <f t="shared" si="165"/>
        <v>0</v>
      </c>
      <c r="MG36" s="115">
        <f t="shared" si="166"/>
        <v>0</v>
      </c>
      <c r="MH36" s="40"/>
      <c r="MJ36" s="115">
        <f t="shared" si="167"/>
        <v>0</v>
      </c>
      <c r="MM36" s="115">
        <f t="shared" si="168"/>
        <v>0</v>
      </c>
      <c r="MP36" s="115">
        <f t="shared" si="169"/>
        <v>0</v>
      </c>
      <c r="MS36" s="115">
        <f t="shared" si="170"/>
        <v>0</v>
      </c>
      <c r="MV36" s="115">
        <f t="shared" si="171"/>
        <v>0</v>
      </c>
      <c r="MW36" s="40">
        <f t="shared" si="172"/>
        <v>0</v>
      </c>
      <c r="MX36" s="39">
        <f t="shared" si="173"/>
        <v>0</v>
      </c>
      <c r="MY36" s="115">
        <f t="shared" si="174"/>
        <v>0</v>
      </c>
      <c r="NB36" s="115">
        <f t="shared" si="175"/>
        <v>0</v>
      </c>
      <c r="NE36" s="115">
        <f t="shared" si="176"/>
        <v>0</v>
      </c>
      <c r="NF36" s="40">
        <f t="shared" si="177"/>
        <v>0</v>
      </c>
      <c r="NG36" s="39">
        <f t="shared" si="178"/>
        <v>0</v>
      </c>
      <c r="NH36" s="115">
        <f t="shared" si="179"/>
        <v>0</v>
      </c>
      <c r="NK36" s="115">
        <f t="shared" si="180"/>
        <v>0</v>
      </c>
      <c r="NN36" s="115">
        <f t="shared" si="181"/>
        <v>0</v>
      </c>
      <c r="NO36" s="40">
        <f t="shared" si="182"/>
        <v>0</v>
      </c>
      <c r="NP36" s="39">
        <f t="shared" si="183"/>
        <v>0</v>
      </c>
      <c r="NQ36" s="115">
        <f t="shared" si="184"/>
        <v>0</v>
      </c>
      <c r="NT36" s="115">
        <f t="shared" si="185"/>
        <v>0</v>
      </c>
      <c r="NU36" s="39">
        <f t="shared" si="186"/>
        <v>0</v>
      </c>
      <c r="NV36" s="39">
        <f t="shared" si="187"/>
        <v>0</v>
      </c>
      <c r="NW36" s="115">
        <f t="shared" si="188"/>
        <v>0</v>
      </c>
      <c r="NX36" s="40">
        <f t="shared" si="189"/>
        <v>0</v>
      </c>
      <c r="NY36" s="39">
        <f t="shared" si="190"/>
        <v>0</v>
      </c>
      <c r="NZ36" s="115">
        <f t="shared" si="191"/>
        <v>0</v>
      </c>
      <c r="OA36" s="40">
        <f t="shared" si="2"/>
        <v>2000000</v>
      </c>
      <c r="OB36" s="39">
        <f t="shared" si="3"/>
        <v>0</v>
      </c>
      <c r="OC36" s="115">
        <f t="shared" si="192"/>
        <v>2000000</v>
      </c>
      <c r="OD36" s="40">
        <f t="shared" si="4"/>
        <v>2000000</v>
      </c>
      <c r="OE36" s="39">
        <f t="shared" si="5"/>
        <v>0</v>
      </c>
      <c r="OF36" s="115">
        <f t="shared" si="193"/>
        <v>2000000</v>
      </c>
      <c r="OG36" s="41"/>
    </row>
    <row r="37" spans="1:397" s="55" customFormat="1" ht="16.5" thickBot="1" x14ac:dyDescent="0.3">
      <c r="A37" s="52">
        <v>28</v>
      </c>
      <c r="B37" s="53" t="s">
        <v>232</v>
      </c>
      <c r="C37" s="54" t="s">
        <v>348</v>
      </c>
      <c r="D37" s="55">
        <f>SUM(D31:D36)</f>
        <v>0</v>
      </c>
      <c r="E37" s="55">
        <f>SUM(E31:E36)</f>
        <v>0</v>
      </c>
      <c r="F37" s="117">
        <f t="shared" si="6"/>
        <v>0</v>
      </c>
      <c r="G37" s="57">
        <f>SUM(G31:G36)</f>
        <v>0</v>
      </c>
      <c r="H37" s="55">
        <f>SUM(H31:H36)</f>
        <v>0</v>
      </c>
      <c r="I37" s="117">
        <f t="shared" si="7"/>
        <v>0</v>
      </c>
      <c r="J37" s="55">
        <f>SUM(J31:J36)</f>
        <v>0</v>
      </c>
      <c r="K37" s="55">
        <f>SUM(K31:K36)</f>
        <v>0</v>
      </c>
      <c r="L37" s="117">
        <f t="shared" si="8"/>
        <v>0</v>
      </c>
      <c r="M37" s="55">
        <f>SUM(M31:M36)</f>
        <v>0</v>
      </c>
      <c r="N37" s="55">
        <f>SUM(N31:N36)</f>
        <v>0</v>
      </c>
      <c r="O37" s="117">
        <f t="shared" si="9"/>
        <v>0</v>
      </c>
      <c r="P37" s="55">
        <f>SUM(P31:P36)</f>
        <v>0</v>
      </c>
      <c r="Q37" s="55">
        <f>SUM(Q31:Q36)</f>
        <v>0</v>
      </c>
      <c r="R37" s="117">
        <f t="shared" si="10"/>
        <v>0</v>
      </c>
      <c r="S37" s="55">
        <f>SUM(S31:S36)</f>
        <v>0</v>
      </c>
      <c r="T37" s="55">
        <f>SUM(T31:T36)</f>
        <v>0</v>
      </c>
      <c r="U37" s="117">
        <f t="shared" si="11"/>
        <v>0</v>
      </c>
      <c r="V37" s="55">
        <f>SUM(V31:V36)</f>
        <v>0</v>
      </c>
      <c r="W37" s="55">
        <f>SUM(W31:W36)</f>
        <v>0</v>
      </c>
      <c r="X37" s="117">
        <f t="shared" si="12"/>
        <v>0</v>
      </c>
      <c r="Y37" s="55">
        <f>SUM(Y31:Y36)</f>
        <v>0</v>
      </c>
      <c r="Z37" s="55">
        <f>SUM(Z31:Z36)</f>
        <v>0</v>
      </c>
      <c r="AA37" s="117">
        <f t="shared" si="13"/>
        <v>0</v>
      </c>
      <c r="AB37" s="56">
        <f t="shared" si="14"/>
        <v>0</v>
      </c>
      <c r="AC37" s="55">
        <f t="shared" si="15"/>
        <v>0</v>
      </c>
      <c r="AD37" s="117">
        <f t="shared" si="16"/>
        <v>0</v>
      </c>
      <c r="AE37" s="55">
        <f>SUM(AE31:AE36)</f>
        <v>0</v>
      </c>
      <c r="AF37" s="55">
        <f>SUM(AF31:AF36)</f>
        <v>0</v>
      </c>
      <c r="AG37" s="117">
        <f t="shared" si="17"/>
        <v>0</v>
      </c>
      <c r="AH37" s="56">
        <f t="shared" si="18"/>
        <v>0</v>
      </c>
      <c r="AI37" s="55">
        <f t="shared" si="19"/>
        <v>0</v>
      </c>
      <c r="AJ37" s="117">
        <f t="shared" si="20"/>
        <v>0</v>
      </c>
      <c r="AK37" s="55">
        <f>SUM(AK31:AK36)</f>
        <v>0</v>
      </c>
      <c r="AL37" s="55">
        <f>SUM(AL31:AL36)</f>
        <v>0</v>
      </c>
      <c r="AM37" s="117">
        <f t="shared" si="21"/>
        <v>0</v>
      </c>
      <c r="AN37" s="55">
        <f>SUM(AN31:AN36)</f>
        <v>0</v>
      </c>
      <c r="AO37" s="55">
        <f>SUM(AO31:AO36)</f>
        <v>0</v>
      </c>
      <c r="AP37" s="117">
        <f t="shared" si="22"/>
        <v>0</v>
      </c>
      <c r="AQ37" s="55">
        <f>SUM(AQ31:AQ36)</f>
        <v>0</v>
      </c>
      <c r="AR37" s="55">
        <f>SUM(AR31:AR36)</f>
        <v>0</v>
      </c>
      <c r="AS37" s="117">
        <f t="shared" si="23"/>
        <v>0</v>
      </c>
      <c r="AT37" s="55">
        <f>SUM(AT31:AT36)</f>
        <v>0</v>
      </c>
      <c r="AU37" s="55">
        <f>SUM(AU31:AU36)</f>
        <v>0</v>
      </c>
      <c r="AV37" s="117">
        <f t="shared" si="24"/>
        <v>0</v>
      </c>
      <c r="AW37" s="55">
        <f>SUM(AW31:AW36)</f>
        <v>0</v>
      </c>
      <c r="AX37" s="55">
        <f>SUM(AX31:AX36)</f>
        <v>0</v>
      </c>
      <c r="AY37" s="117">
        <f t="shared" si="25"/>
        <v>0</v>
      </c>
      <c r="AZ37" s="55">
        <f>SUM(AZ31:AZ36)</f>
        <v>0</v>
      </c>
      <c r="BA37" s="55">
        <f>SUM(BA31:BA36)</f>
        <v>0</v>
      </c>
      <c r="BB37" s="117">
        <f t="shared" si="26"/>
        <v>0</v>
      </c>
      <c r="BC37" s="55">
        <f>SUM(BC31:BC36)</f>
        <v>0</v>
      </c>
      <c r="BD37" s="55">
        <f>SUM(BD31:BD36)</f>
        <v>0</v>
      </c>
      <c r="BE37" s="117">
        <f t="shared" si="27"/>
        <v>0</v>
      </c>
      <c r="BF37" s="55">
        <f>SUM(BF31:BF36)</f>
        <v>0</v>
      </c>
      <c r="BG37" s="55">
        <f>SUM(BG31:BG36)</f>
        <v>0</v>
      </c>
      <c r="BH37" s="117">
        <f t="shared" si="28"/>
        <v>0</v>
      </c>
      <c r="BI37" s="55">
        <f>SUM(BI31:BI36)</f>
        <v>0</v>
      </c>
      <c r="BJ37" s="55">
        <f>SUM(BJ31:BJ36)</f>
        <v>0</v>
      </c>
      <c r="BK37" s="117">
        <f t="shared" si="29"/>
        <v>0</v>
      </c>
      <c r="BL37" s="56">
        <f t="shared" si="30"/>
        <v>0</v>
      </c>
      <c r="BM37" s="55">
        <f t="shared" si="31"/>
        <v>0</v>
      </c>
      <c r="BN37" s="117">
        <f t="shared" si="32"/>
        <v>0</v>
      </c>
      <c r="BO37" s="55">
        <f>SUM(BO31:BO36)</f>
        <v>0</v>
      </c>
      <c r="BP37" s="55">
        <f>SUM(BP31:BP36)</f>
        <v>0</v>
      </c>
      <c r="BQ37" s="117">
        <f t="shared" si="33"/>
        <v>0</v>
      </c>
      <c r="BR37" s="55">
        <f>SUM(BR31:BR36)</f>
        <v>0</v>
      </c>
      <c r="BS37" s="55">
        <f>SUM(BS31:BS36)</f>
        <v>0</v>
      </c>
      <c r="BT37" s="117">
        <f t="shared" si="34"/>
        <v>0</v>
      </c>
      <c r="BU37" s="55">
        <f>SUM(BU31:BU36)</f>
        <v>0</v>
      </c>
      <c r="BV37" s="55">
        <f>SUM(BV31:BV36)</f>
        <v>0</v>
      </c>
      <c r="BW37" s="117">
        <f t="shared" si="35"/>
        <v>0</v>
      </c>
      <c r="BX37" s="55">
        <f>SUM(BX31:BX36)</f>
        <v>0</v>
      </c>
      <c r="BY37" s="55">
        <f>SUM(BY31:BY36)</f>
        <v>0</v>
      </c>
      <c r="BZ37" s="117">
        <f t="shared" si="36"/>
        <v>0</v>
      </c>
      <c r="CA37" s="55">
        <f>SUM(CA31:CA36)</f>
        <v>0</v>
      </c>
      <c r="CB37" s="55">
        <f>SUM(CB31:CB36)</f>
        <v>0</v>
      </c>
      <c r="CC37" s="117">
        <f t="shared" si="37"/>
        <v>0</v>
      </c>
      <c r="CD37" s="55">
        <f>SUM(CD31:CD36)</f>
        <v>0</v>
      </c>
      <c r="CE37" s="55">
        <f>SUM(CE31:CE36)</f>
        <v>0</v>
      </c>
      <c r="CF37" s="117">
        <f t="shared" si="38"/>
        <v>0</v>
      </c>
      <c r="CG37" s="55">
        <f>SUM(CG31:CG36)</f>
        <v>0</v>
      </c>
      <c r="CH37" s="55">
        <f>SUM(CH31:CH36)</f>
        <v>0</v>
      </c>
      <c r="CI37" s="117">
        <f t="shared" si="39"/>
        <v>0</v>
      </c>
      <c r="CJ37" s="55">
        <f>SUM(CJ31:CJ36)</f>
        <v>0</v>
      </c>
      <c r="CK37" s="55">
        <f>SUM(CK31:CK36)</f>
        <v>0</v>
      </c>
      <c r="CL37" s="117">
        <f t="shared" si="40"/>
        <v>0</v>
      </c>
      <c r="CM37" s="56">
        <f t="shared" si="41"/>
        <v>0</v>
      </c>
      <c r="CN37" s="55">
        <f t="shared" si="42"/>
        <v>0</v>
      </c>
      <c r="CO37" s="117">
        <f t="shared" si="43"/>
        <v>0</v>
      </c>
      <c r="CP37" s="55">
        <f>SUM(CP31:CP36)</f>
        <v>0</v>
      </c>
      <c r="CQ37" s="55">
        <f>SUM(CQ31:CQ36)</f>
        <v>0</v>
      </c>
      <c r="CR37" s="117">
        <f t="shared" si="44"/>
        <v>0</v>
      </c>
      <c r="CS37" s="55">
        <f>SUM(CS31:CS36)</f>
        <v>0</v>
      </c>
      <c r="CT37" s="55">
        <f>SUM(CT31:CT36)</f>
        <v>0</v>
      </c>
      <c r="CU37" s="117">
        <f t="shared" si="45"/>
        <v>0</v>
      </c>
      <c r="CV37" s="55">
        <f>SUM(CV31:CV36)</f>
        <v>0</v>
      </c>
      <c r="CW37" s="55">
        <f>SUM(CW31:CW36)</f>
        <v>0</v>
      </c>
      <c r="CX37" s="117">
        <f t="shared" si="46"/>
        <v>0</v>
      </c>
      <c r="CY37" s="55">
        <f>SUM(CY31:CY36)</f>
        <v>0</v>
      </c>
      <c r="CZ37" s="55">
        <f>SUM(CZ31:CZ36)</f>
        <v>0</v>
      </c>
      <c r="DA37" s="117">
        <f t="shared" si="47"/>
        <v>0</v>
      </c>
      <c r="DB37" s="55">
        <f>SUM(DB31:DB36)</f>
        <v>0</v>
      </c>
      <c r="DC37" s="55">
        <f>SUM(DC31:DC36)</f>
        <v>0</v>
      </c>
      <c r="DD37" s="117">
        <f t="shared" si="48"/>
        <v>0</v>
      </c>
      <c r="DE37" s="56">
        <f t="shared" si="49"/>
        <v>0</v>
      </c>
      <c r="DF37" s="55">
        <f t="shared" si="50"/>
        <v>0</v>
      </c>
      <c r="DG37" s="117">
        <f t="shared" si="51"/>
        <v>0</v>
      </c>
      <c r="DH37" s="55">
        <f>SUM(DH31:DH36)</f>
        <v>0</v>
      </c>
      <c r="DI37" s="55">
        <f>SUM(DI31:DI36)</f>
        <v>0</v>
      </c>
      <c r="DJ37" s="117">
        <f t="shared" si="52"/>
        <v>0</v>
      </c>
      <c r="DK37" s="55">
        <f>SUM(DK31:DK36)</f>
        <v>0</v>
      </c>
      <c r="DL37" s="55">
        <f>SUM(DL31:DL36)</f>
        <v>0</v>
      </c>
      <c r="DM37" s="117">
        <f t="shared" si="53"/>
        <v>0</v>
      </c>
      <c r="DN37" s="55">
        <f>SUM(DN31:DN36)</f>
        <v>0</v>
      </c>
      <c r="DO37" s="55">
        <f>SUM(DO31:DO36)</f>
        <v>0</v>
      </c>
      <c r="DP37" s="117">
        <f t="shared" si="54"/>
        <v>0</v>
      </c>
      <c r="DQ37" s="55">
        <f>SUM(DQ31:DQ36)</f>
        <v>0</v>
      </c>
      <c r="DR37" s="55">
        <f>SUM(DR31:DR36)</f>
        <v>0</v>
      </c>
      <c r="DS37" s="117">
        <f t="shared" si="55"/>
        <v>0</v>
      </c>
      <c r="DT37" s="55">
        <f>SUM(DT31:DT36)</f>
        <v>0</v>
      </c>
      <c r="DU37" s="55">
        <f>SUM(DU31:DU36)</f>
        <v>0</v>
      </c>
      <c r="DV37" s="117">
        <f t="shared" si="56"/>
        <v>0</v>
      </c>
      <c r="DW37" s="55">
        <f>SUM(DW31:DW36)</f>
        <v>0</v>
      </c>
      <c r="DX37" s="55">
        <f>SUM(DX31:DX36)</f>
        <v>0</v>
      </c>
      <c r="DY37" s="117">
        <f t="shared" si="57"/>
        <v>0</v>
      </c>
      <c r="DZ37" s="55">
        <f>SUM(DZ31:DZ36)</f>
        <v>0</v>
      </c>
      <c r="EA37" s="55">
        <f>SUM(EA31:EA36)</f>
        <v>0</v>
      </c>
      <c r="EB37" s="117">
        <f t="shared" si="58"/>
        <v>0</v>
      </c>
      <c r="EC37" s="56">
        <f t="shared" si="59"/>
        <v>0</v>
      </c>
      <c r="ED37" s="55">
        <f t="shared" si="60"/>
        <v>0</v>
      </c>
      <c r="EE37" s="117">
        <f t="shared" si="61"/>
        <v>0</v>
      </c>
      <c r="EF37" s="55">
        <f>SUM(EF31:EF36)</f>
        <v>0</v>
      </c>
      <c r="EG37" s="55">
        <f>SUM(EG31:EG36)</f>
        <v>0</v>
      </c>
      <c r="EH37" s="117">
        <f t="shared" si="62"/>
        <v>0</v>
      </c>
      <c r="EI37" s="55">
        <f>SUM(EI31:EI36)</f>
        <v>2036293</v>
      </c>
      <c r="EJ37" s="55">
        <f>SUM(EJ31:EJ36)</f>
        <v>0</v>
      </c>
      <c r="EK37" s="117">
        <f t="shared" si="63"/>
        <v>2036293</v>
      </c>
      <c r="EL37" s="55">
        <f>SUM(EL31:EL36)</f>
        <v>0</v>
      </c>
      <c r="EM37" s="55">
        <f>SUM(EM31:EM36)</f>
        <v>0</v>
      </c>
      <c r="EN37" s="117">
        <f t="shared" si="64"/>
        <v>0</v>
      </c>
      <c r="EO37" s="56">
        <f t="shared" si="65"/>
        <v>2036293</v>
      </c>
      <c r="EP37" s="55">
        <f t="shared" si="66"/>
        <v>0</v>
      </c>
      <c r="EQ37" s="117">
        <f t="shared" si="67"/>
        <v>2036293</v>
      </c>
      <c r="ER37" s="55">
        <f>SUM(ER31:ER36)</f>
        <v>0</v>
      </c>
      <c r="ES37" s="55">
        <f>SUM(ES31:ES36)</f>
        <v>0</v>
      </c>
      <c r="ET37" s="117">
        <f t="shared" si="68"/>
        <v>0</v>
      </c>
      <c r="EU37" s="55">
        <f>SUM(EU31:EU36)</f>
        <v>0</v>
      </c>
      <c r="EV37" s="55">
        <f>SUM(EV31:EV36)</f>
        <v>0</v>
      </c>
      <c r="EW37" s="117">
        <f t="shared" si="69"/>
        <v>0</v>
      </c>
      <c r="EX37" s="55">
        <f>SUM(EX31:EX36)</f>
        <v>0</v>
      </c>
      <c r="EY37" s="55">
        <f>SUM(EY31:EY36)</f>
        <v>0</v>
      </c>
      <c r="EZ37" s="117">
        <f t="shared" si="70"/>
        <v>0</v>
      </c>
      <c r="FA37" s="55">
        <f>SUM(FA31:FA36)</f>
        <v>0</v>
      </c>
      <c r="FB37" s="55">
        <f>SUM(FB31:FB36)</f>
        <v>0</v>
      </c>
      <c r="FC37" s="117">
        <f t="shared" si="71"/>
        <v>0</v>
      </c>
      <c r="FD37" s="55">
        <f>SUM(FD31:FD36)</f>
        <v>0</v>
      </c>
      <c r="FE37" s="55">
        <f>SUM(FE31:FE36)</f>
        <v>0</v>
      </c>
      <c r="FF37" s="117">
        <f t="shared" si="72"/>
        <v>0</v>
      </c>
      <c r="FG37" s="55">
        <f>SUM(FG31:FG36)</f>
        <v>0</v>
      </c>
      <c r="FH37" s="55">
        <f>SUM(FH31:FH36)</f>
        <v>0</v>
      </c>
      <c r="FI37" s="117">
        <f t="shared" si="73"/>
        <v>0</v>
      </c>
      <c r="FJ37" s="56">
        <f t="shared" si="74"/>
        <v>0</v>
      </c>
      <c r="FK37" s="55">
        <f t="shared" si="75"/>
        <v>0</v>
      </c>
      <c r="FL37" s="117">
        <f t="shared" si="76"/>
        <v>0</v>
      </c>
      <c r="FM37" s="55">
        <f>SUM(FM31:FM36)</f>
        <v>0</v>
      </c>
      <c r="FN37" s="55">
        <f>SUM(FN31:FN36)</f>
        <v>0</v>
      </c>
      <c r="FO37" s="117">
        <f t="shared" si="77"/>
        <v>0</v>
      </c>
      <c r="FP37" s="55">
        <f>SUM(FP31:FP36)</f>
        <v>0</v>
      </c>
      <c r="FQ37" s="55">
        <f>SUM(FQ31:FQ36)</f>
        <v>0</v>
      </c>
      <c r="FR37" s="117">
        <f t="shared" si="78"/>
        <v>0</v>
      </c>
      <c r="FS37" s="55">
        <f>SUM(FS31:FS36)</f>
        <v>0</v>
      </c>
      <c r="FT37" s="55">
        <f>SUM(FT31:FT36)</f>
        <v>0</v>
      </c>
      <c r="FU37" s="117">
        <f t="shared" si="79"/>
        <v>0</v>
      </c>
      <c r="FV37" s="55">
        <f>SUM(FV31:FV36)</f>
        <v>0</v>
      </c>
      <c r="FW37" s="55">
        <f>SUM(FW31:FW36)</f>
        <v>0</v>
      </c>
      <c r="FX37" s="117">
        <f t="shared" si="80"/>
        <v>0</v>
      </c>
      <c r="FY37" s="55">
        <f>SUM(FY31:FY36)</f>
        <v>0</v>
      </c>
      <c r="FZ37" s="55">
        <f>SUM(FZ31:FZ36)</f>
        <v>0</v>
      </c>
      <c r="GA37" s="117">
        <f t="shared" si="81"/>
        <v>0</v>
      </c>
      <c r="GB37" s="56">
        <f t="shared" si="82"/>
        <v>0</v>
      </c>
      <c r="GC37" s="55">
        <f t="shared" si="83"/>
        <v>0</v>
      </c>
      <c r="GD37" s="117">
        <f t="shared" si="84"/>
        <v>0</v>
      </c>
      <c r="GE37" s="55">
        <f>SUM(GE31:GE36)</f>
        <v>0</v>
      </c>
      <c r="GF37" s="55">
        <f>SUM(GF31:GF36)</f>
        <v>0</v>
      </c>
      <c r="GG37" s="117">
        <f t="shared" si="85"/>
        <v>0</v>
      </c>
      <c r="GH37" s="55">
        <f t="shared" si="86"/>
        <v>0</v>
      </c>
      <c r="GI37" s="55">
        <f t="shared" si="86"/>
        <v>0</v>
      </c>
      <c r="GJ37" s="117">
        <f t="shared" si="87"/>
        <v>0</v>
      </c>
      <c r="GK37" s="55">
        <f>SUM(GK31:GK36)</f>
        <v>0</v>
      </c>
      <c r="GL37" s="55">
        <f>SUM(GL31:GL36)</f>
        <v>0</v>
      </c>
      <c r="GM37" s="117">
        <f t="shared" si="88"/>
        <v>0</v>
      </c>
      <c r="GN37" s="55">
        <f>SUM(GN31:GN36)</f>
        <v>0</v>
      </c>
      <c r="GO37" s="55">
        <f>SUM(GO31:GO36)</f>
        <v>0</v>
      </c>
      <c r="GP37" s="117">
        <f t="shared" si="89"/>
        <v>0</v>
      </c>
      <c r="GQ37" s="56">
        <f t="shared" si="90"/>
        <v>0</v>
      </c>
      <c r="GR37" s="55">
        <f t="shared" si="91"/>
        <v>0</v>
      </c>
      <c r="GS37" s="117">
        <f t="shared" si="92"/>
        <v>0</v>
      </c>
      <c r="GT37" s="56">
        <f t="shared" si="0"/>
        <v>2036293</v>
      </c>
      <c r="GU37" s="55">
        <f t="shared" si="1"/>
        <v>0</v>
      </c>
      <c r="GV37" s="117">
        <f t="shared" si="93"/>
        <v>2036293</v>
      </c>
      <c r="GW37" s="55">
        <f>SUM(GW31:GW36)</f>
        <v>0</v>
      </c>
      <c r="GX37" s="55">
        <f>SUM(GX31:GX36)</f>
        <v>0</v>
      </c>
      <c r="GY37" s="117">
        <f t="shared" si="94"/>
        <v>0</v>
      </c>
      <c r="GZ37" s="55">
        <f>SUM(GZ31:GZ36)</f>
        <v>0</v>
      </c>
      <c r="HA37" s="55">
        <f>SUM(HA31:HA36)</f>
        <v>0</v>
      </c>
      <c r="HB37" s="117">
        <f t="shared" si="95"/>
        <v>0</v>
      </c>
      <c r="HC37" s="55">
        <f>SUM(HC31:HC36)</f>
        <v>0</v>
      </c>
      <c r="HD37" s="55">
        <f>SUM(HD31:HD36)</f>
        <v>0</v>
      </c>
      <c r="HE37" s="117">
        <f t="shared" si="96"/>
        <v>0</v>
      </c>
      <c r="HF37" s="55">
        <f>SUM(HF31:HF36)</f>
        <v>0</v>
      </c>
      <c r="HG37" s="55">
        <f>SUM(HG31:HG36)</f>
        <v>0</v>
      </c>
      <c r="HH37" s="117">
        <f t="shared" si="97"/>
        <v>0</v>
      </c>
      <c r="HI37" s="55">
        <f>SUM(HI31:HI36)</f>
        <v>0</v>
      </c>
      <c r="HJ37" s="55">
        <f>SUM(HJ31:HJ36)</f>
        <v>0</v>
      </c>
      <c r="HK37" s="117">
        <f t="shared" si="98"/>
        <v>0</v>
      </c>
      <c r="HL37" s="55">
        <f>SUM(HL31:HL36)</f>
        <v>0</v>
      </c>
      <c r="HM37" s="55">
        <f>SUM(HM31:HM36)</f>
        <v>0</v>
      </c>
      <c r="HN37" s="117">
        <f t="shared" si="99"/>
        <v>0</v>
      </c>
      <c r="HO37" s="55">
        <f>SUM(HO31:HO36)</f>
        <v>0</v>
      </c>
      <c r="HP37" s="55">
        <f>SUM(HP31:HP36)</f>
        <v>0</v>
      </c>
      <c r="HQ37" s="117">
        <f t="shared" si="100"/>
        <v>0</v>
      </c>
      <c r="HR37" s="55">
        <f>SUM(HR31:HR36)</f>
        <v>0</v>
      </c>
      <c r="HS37" s="55">
        <f>SUM(HS31:HS36)</f>
        <v>0</v>
      </c>
      <c r="HT37" s="117">
        <f t="shared" si="101"/>
        <v>0</v>
      </c>
      <c r="HU37" s="56">
        <f t="shared" si="102"/>
        <v>0</v>
      </c>
      <c r="HV37" s="55">
        <f t="shared" si="103"/>
        <v>0</v>
      </c>
      <c r="HW37" s="117">
        <f t="shared" si="104"/>
        <v>0</v>
      </c>
      <c r="HX37" s="55">
        <f>SUM(HX31:HX36)</f>
        <v>6864950</v>
      </c>
      <c r="HY37" s="55">
        <f>SUM(HY31:HY36)</f>
        <v>132106</v>
      </c>
      <c r="HZ37" s="117">
        <f t="shared" si="105"/>
        <v>6997056</v>
      </c>
      <c r="IA37" s="56">
        <f t="shared" si="106"/>
        <v>6864950</v>
      </c>
      <c r="IB37" s="55">
        <f t="shared" si="107"/>
        <v>132106</v>
      </c>
      <c r="IC37" s="117">
        <f t="shared" si="108"/>
        <v>6997056</v>
      </c>
      <c r="ID37" s="55">
        <f>SUM(ID31:ID36)</f>
        <v>0</v>
      </c>
      <c r="IE37" s="55">
        <f>SUM(IE31:IE36)</f>
        <v>0</v>
      </c>
      <c r="IF37" s="117">
        <f t="shared" si="109"/>
        <v>0</v>
      </c>
      <c r="IG37" s="55">
        <f>SUM(IG31:IG36)</f>
        <v>0</v>
      </c>
      <c r="IH37" s="55">
        <f>SUM(IH31:IH36)</f>
        <v>0</v>
      </c>
      <c r="II37" s="117">
        <f t="shared" si="110"/>
        <v>0</v>
      </c>
      <c r="IJ37" s="56">
        <f t="shared" si="111"/>
        <v>0</v>
      </c>
      <c r="IK37" s="55">
        <f t="shared" si="112"/>
        <v>0</v>
      </c>
      <c r="IL37" s="117">
        <f t="shared" si="113"/>
        <v>0</v>
      </c>
      <c r="IM37" s="55">
        <f>SUM(IM31:IM36)</f>
        <v>0</v>
      </c>
      <c r="IN37" s="55">
        <f>SUM(IN31:IN36)</f>
        <v>0</v>
      </c>
      <c r="IO37" s="117">
        <f t="shared" si="114"/>
        <v>0</v>
      </c>
      <c r="IP37" s="55">
        <f>SUM(IP31:IP36)</f>
        <v>0</v>
      </c>
      <c r="IQ37" s="55">
        <f>SUM(IQ31:IQ36)</f>
        <v>0</v>
      </c>
      <c r="IR37" s="117">
        <f t="shared" si="115"/>
        <v>0</v>
      </c>
      <c r="IS37" s="56">
        <f t="shared" si="116"/>
        <v>0</v>
      </c>
      <c r="IT37" s="55">
        <f t="shared" si="117"/>
        <v>0</v>
      </c>
      <c r="IU37" s="117">
        <f t="shared" si="118"/>
        <v>0</v>
      </c>
      <c r="IV37" s="55">
        <f>SUM(IV31:IV36)</f>
        <v>0</v>
      </c>
      <c r="IW37" s="55">
        <f>SUM(IW31:IW36)</f>
        <v>0</v>
      </c>
      <c r="IX37" s="117">
        <f t="shared" si="119"/>
        <v>0</v>
      </c>
      <c r="IY37" s="55">
        <f>SUM(IY31:IY36)</f>
        <v>0</v>
      </c>
      <c r="IZ37" s="55">
        <f>SUM(IZ31:IZ36)</f>
        <v>0</v>
      </c>
      <c r="JA37" s="117">
        <f t="shared" si="120"/>
        <v>0</v>
      </c>
      <c r="JB37" s="56">
        <f t="shared" si="121"/>
        <v>0</v>
      </c>
      <c r="JC37" s="55">
        <f t="shared" si="122"/>
        <v>0</v>
      </c>
      <c r="JD37" s="117">
        <f t="shared" si="123"/>
        <v>0</v>
      </c>
      <c r="JE37" s="56">
        <f>SUM(JE31:JE36)</f>
        <v>0</v>
      </c>
      <c r="JF37" s="55">
        <f>SUM(JF31:JF36)</f>
        <v>0</v>
      </c>
      <c r="JG37" s="117">
        <f t="shared" si="124"/>
        <v>0</v>
      </c>
      <c r="JH37" s="56">
        <f>SUM(JH31:JH36)</f>
        <v>0</v>
      </c>
      <c r="JI37" s="55">
        <f>SUM(JI31:JI36)</f>
        <v>0</v>
      </c>
      <c r="JJ37" s="117">
        <f t="shared" si="125"/>
        <v>0</v>
      </c>
      <c r="JK37" s="56">
        <f t="shared" si="126"/>
        <v>0</v>
      </c>
      <c r="JL37" s="55">
        <f t="shared" si="127"/>
        <v>0</v>
      </c>
      <c r="JM37" s="117">
        <f t="shared" si="128"/>
        <v>0</v>
      </c>
      <c r="JN37" s="55">
        <f>SUM(JN31:JN36)</f>
        <v>0</v>
      </c>
      <c r="JO37" s="55">
        <f>SUM(JO31:JO36)</f>
        <v>0</v>
      </c>
      <c r="JP37" s="117">
        <f t="shared" si="129"/>
        <v>0</v>
      </c>
      <c r="JQ37" s="56">
        <f t="shared" si="130"/>
        <v>6864950</v>
      </c>
      <c r="JR37" s="55">
        <f t="shared" si="131"/>
        <v>132106</v>
      </c>
      <c r="JS37" s="117">
        <f t="shared" si="132"/>
        <v>6997056</v>
      </c>
      <c r="JT37" s="55">
        <f>SUM(JT31:JT36)</f>
        <v>0</v>
      </c>
      <c r="JU37" s="55">
        <f>SUM(JU31:JU36)</f>
        <v>0</v>
      </c>
      <c r="JV37" s="117">
        <f t="shared" si="133"/>
        <v>0</v>
      </c>
      <c r="JW37" s="55">
        <f>SUM(JW31:JW36)</f>
        <v>0</v>
      </c>
      <c r="JX37" s="55">
        <f>SUM(JX31:JX36)</f>
        <v>0</v>
      </c>
      <c r="JY37" s="117">
        <f t="shared" si="134"/>
        <v>0</v>
      </c>
      <c r="JZ37" s="55">
        <f>SUM(JZ31:JZ36)</f>
        <v>0</v>
      </c>
      <c r="KA37" s="55">
        <f>SUM(KA31:KA36)</f>
        <v>0</v>
      </c>
      <c r="KB37" s="117">
        <f t="shared" si="135"/>
        <v>0</v>
      </c>
      <c r="KC37" s="56">
        <f t="shared" si="136"/>
        <v>0</v>
      </c>
      <c r="KD37" s="55">
        <f t="shared" si="137"/>
        <v>0</v>
      </c>
      <c r="KE37" s="117">
        <f t="shared" si="138"/>
        <v>0</v>
      </c>
      <c r="KF37" s="55">
        <f>SUM(KF31:KF36)</f>
        <v>0</v>
      </c>
      <c r="KG37" s="55">
        <f>SUM(KG31:KG36)</f>
        <v>0</v>
      </c>
      <c r="KH37" s="117">
        <f t="shared" si="139"/>
        <v>0</v>
      </c>
      <c r="KI37" s="55">
        <f>SUM(KI31:KI36)</f>
        <v>0</v>
      </c>
      <c r="KJ37" s="55">
        <f>SUM(KJ31:KJ36)</f>
        <v>0</v>
      </c>
      <c r="KK37" s="117">
        <f t="shared" si="140"/>
        <v>0</v>
      </c>
      <c r="KL37" s="55">
        <f>SUM(KL31:KL36)</f>
        <v>0</v>
      </c>
      <c r="KM37" s="55">
        <f>SUM(KM31:KM36)</f>
        <v>0</v>
      </c>
      <c r="KN37" s="117">
        <f t="shared" si="141"/>
        <v>0</v>
      </c>
      <c r="KO37" s="55">
        <f>SUM(KO31:KO36)</f>
        <v>0</v>
      </c>
      <c r="KP37" s="55">
        <f>SUM(KP31:KP36)</f>
        <v>0</v>
      </c>
      <c r="KQ37" s="117">
        <f t="shared" si="142"/>
        <v>0</v>
      </c>
      <c r="KR37" s="56">
        <f t="shared" si="143"/>
        <v>0</v>
      </c>
      <c r="KS37" s="55">
        <f t="shared" si="144"/>
        <v>0</v>
      </c>
      <c r="KT37" s="117">
        <f t="shared" si="145"/>
        <v>0</v>
      </c>
      <c r="KU37" s="56">
        <f t="shared" si="146"/>
        <v>0</v>
      </c>
      <c r="KV37" s="55">
        <f t="shared" si="147"/>
        <v>0</v>
      </c>
      <c r="KW37" s="117">
        <f t="shared" si="148"/>
        <v>0</v>
      </c>
      <c r="KX37" s="56">
        <f>SUM(KX31:KX36)</f>
        <v>0</v>
      </c>
      <c r="KY37" s="55">
        <f>SUM(KY31:KY36)</f>
        <v>0</v>
      </c>
      <c r="KZ37" s="117">
        <f t="shared" si="149"/>
        <v>0</v>
      </c>
      <c r="LA37" s="56">
        <f>SUM(LA31:LA36)</f>
        <v>0</v>
      </c>
      <c r="LB37" s="55">
        <f>SUM(LB31:LB36)</f>
        <v>0</v>
      </c>
      <c r="LC37" s="117">
        <f t="shared" si="150"/>
        <v>0</v>
      </c>
      <c r="LD37" s="56">
        <f>SUM(LD31:LD36)</f>
        <v>0</v>
      </c>
      <c r="LE37" s="55">
        <f>SUM(LE31:LE36)</f>
        <v>0</v>
      </c>
      <c r="LF37" s="117">
        <f t="shared" si="151"/>
        <v>0</v>
      </c>
      <c r="LG37" s="56">
        <f>SUM(LG31:LG36)</f>
        <v>0</v>
      </c>
      <c r="LH37" s="55">
        <f>SUM(LH31:LH36)</f>
        <v>0</v>
      </c>
      <c r="LI37" s="117">
        <f t="shared" si="152"/>
        <v>0</v>
      </c>
      <c r="LJ37" s="56">
        <f>SUM(LJ31:LJ36)</f>
        <v>0</v>
      </c>
      <c r="LK37" s="55">
        <f>SUM(LK31:LK36)</f>
        <v>0</v>
      </c>
      <c r="LL37" s="117">
        <f t="shared" si="153"/>
        <v>0</v>
      </c>
      <c r="LM37" s="56">
        <f t="shared" si="154"/>
        <v>0</v>
      </c>
      <c r="LN37" s="55">
        <f t="shared" si="155"/>
        <v>0</v>
      </c>
      <c r="LO37" s="117">
        <f t="shared" si="156"/>
        <v>0</v>
      </c>
      <c r="LP37" s="56">
        <f>SUM(LP31:LP36)</f>
        <v>0</v>
      </c>
      <c r="LQ37" s="55">
        <f>SUM(LQ31:LQ36)</f>
        <v>0</v>
      </c>
      <c r="LR37" s="117">
        <f t="shared" si="157"/>
        <v>0</v>
      </c>
      <c r="LS37" s="56">
        <f>SUM(LS31:LS36)</f>
        <v>0</v>
      </c>
      <c r="LT37" s="55">
        <f>SUM(LT31:LT36)</f>
        <v>0</v>
      </c>
      <c r="LU37" s="117">
        <f t="shared" si="158"/>
        <v>0</v>
      </c>
      <c r="LV37" s="56">
        <f>SUM(LV31:LV36)</f>
        <v>0</v>
      </c>
      <c r="LW37" s="55">
        <f>SUM(LW31:LW36)</f>
        <v>0</v>
      </c>
      <c r="LX37" s="117">
        <f t="shared" si="159"/>
        <v>0</v>
      </c>
      <c r="LY37" s="56">
        <f>SUM(LY31:LY36)</f>
        <v>0</v>
      </c>
      <c r="LZ37" s="55">
        <f>SUM(LZ31:LZ36)</f>
        <v>0</v>
      </c>
      <c r="MA37" s="117">
        <f t="shared" si="160"/>
        <v>0</v>
      </c>
      <c r="MB37" s="56">
        <f t="shared" si="161"/>
        <v>0</v>
      </c>
      <c r="MC37" s="55">
        <f t="shared" si="162"/>
        <v>0</v>
      </c>
      <c r="MD37" s="117">
        <f t="shared" si="163"/>
        <v>0</v>
      </c>
      <c r="ME37" s="56">
        <f t="shared" si="164"/>
        <v>0</v>
      </c>
      <c r="MF37" s="55">
        <f t="shared" si="165"/>
        <v>0</v>
      </c>
      <c r="MG37" s="117">
        <f t="shared" si="166"/>
        <v>0</v>
      </c>
      <c r="MH37" s="56">
        <f>SUM(MH31:MH36)</f>
        <v>0</v>
      </c>
      <c r="MI37" s="55">
        <f>SUM(MI31:MI36)</f>
        <v>0</v>
      </c>
      <c r="MJ37" s="117">
        <f t="shared" si="167"/>
        <v>0</v>
      </c>
      <c r="MK37" s="55">
        <f>SUM(MK31:MK36)</f>
        <v>0</v>
      </c>
      <c r="ML37" s="55">
        <f>SUM(ML31:ML36)</f>
        <v>0</v>
      </c>
      <c r="MM37" s="117">
        <f t="shared" si="168"/>
        <v>0</v>
      </c>
      <c r="MN37" s="55">
        <f>SUM(MN31:MN36)</f>
        <v>0</v>
      </c>
      <c r="MO37" s="55">
        <f>SUM(MO31:MO36)</f>
        <v>0</v>
      </c>
      <c r="MP37" s="117">
        <f t="shared" si="169"/>
        <v>0</v>
      </c>
      <c r="MQ37" s="55">
        <f>SUM(MQ31:MQ36)</f>
        <v>0</v>
      </c>
      <c r="MR37" s="55">
        <f>SUM(MR31:MR36)</f>
        <v>0</v>
      </c>
      <c r="MS37" s="117">
        <f t="shared" si="170"/>
        <v>0</v>
      </c>
      <c r="MT37" s="55">
        <f>SUM(MT31:MT36)</f>
        <v>0</v>
      </c>
      <c r="MU37" s="55">
        <f>SUM(MU31:MU36)</f>
        <v>0</v>
      </c>
      <c r="MV37" s="117">
        <f t="shared" si="171"/>
        <v>0</v>
      </c>
      <c r="MW37" s="56">
        <f t="shared" si="172"/>
        <v>0</v>
      </c>
      <c r="MX37" s="55">
        <f t="shared" si="173"/>
        <v>0</v>
      </c>
      <c r="MY37" s="117">
        <f t="shared" si="174"/>
        <v>0</v>
      </c>
      <c r="MZ37" s="55">
        <f>SUM(MZ31:MZ36)</f>
        <v>0</v>
      </c>
      <c r="NA37" s="55">
        <f>SUM(NA31:NA36)</f>
        <v>0</v>
      </c>
      <c r="NB37" s="117">
        <f t="shared" si="175"/>
        <v>0</v>
      </c>
      <c r="NC37" s="55">
        <f>SUM(NC31:NC36)</f>
        <v>0</v>
      </c>
      <c r="ND37" s="55">
        <f>SUM(ND31:ND36)</f>
        <v>0</v>
      </c>
      <c r="NE37" s="117">
        <f t="shared" si="176"/>
        <v>0</v>
      </c>
      <c r="NF37" s="56">
        <f t="shared" si="177"/>
        <v>0</v>
      </c>
      <c r="NG37" s="55">
        <f t="shared" si="178"/>
        <v>0</v>
      </c>
      <c r="NH37" s="117">
        <f t="shared" si="179"/>
        <v>0</v>
      </c>
      <c r="NI37" s="55">
        <f>SUM(NI31:NI36)</f>
        <v>0</v>
      </c>
      <c r="NJ37" s="55">
        <f>SUM(NJ31:NJ36)</f>
        <v>0</v>
      </c>
      <c r="NK37" s="117">
        <f t="shared" si="180"/>
        <v>0</v>
      </c>
      <c r="NL37" s="55">
        <f>SUM(NL31:NL36)</f>
        <v>0</v>
      </c>
      <c r="NM37" s="55">
        <f>SUM(NM31:NM36)</f>
        <v>0</v>
      </c>
      <c r="NN37" s="117">
        <f t="shared" si="181"/>
        <v>0</v>
      </c>
      <c r="NO37" s="56">
        <f t="shared" si="182"/>
        <v>0</v>
      </c>
      <c r="NP37" s="55">
        <f t="shared" si="183"/>
        <v>0</v>
      </c>
      <c r="NQ37" s="117">
        <f t="shared" si="184"/>
        <v>0</v>
      </c>
      <c r="NR37" s="55">
        <f>SUM(NR31:NR36)</f>
        <v>0</v>
      </c>
      <c r="NS37" s="55">
        <f>SUM(NS31:NS36)</f>
        <v>0</v>
      </c>
      <c r="NT37" s="117">
        <f t="shared" si="185"/>
        <v>0</v>
      </c>
      <c r="NU37" s="55">
        <f t="shared" si="186"/>
        <v>0</v>
      </c>
      <c r="NV37" s="55">
        <f t="shared" si="187"/>
        <v>0</v>
      </c>
      <c r="NW37" s="117">
        <f t="shared" si="188"/>
        <v>0</v>
      </c>
      <c r="NX37" s="56">
        <f t="shared" si="189"/>
        <v>0</v>
      </c>
      <c r="NY37" s="55">
        <f t="shared" si="190"/>
        <v>0</v>
      </c>
      <c r="NZ37" s="117">
        <f t="shared" si="191"/>
        <v>0</v>
      </c>
      <c r="OA37" s="56">
        <f t="shared" si="2"/>
        <v>8901243</v>
      </c>
      <c r="OB37" s="55">
        <f t="shared" si="3"/>
        <v>132106</v>
      </c>
      <c r="OC37" s="117">
        <f t="shared" si="192"/>
        <v>9033349</v>
      </c>
      <c r="OD37" s="56">
        <f t="shared" si="4"/>
        <v>8901243</v>
      </c>
      <c r="OE37" s="55">
        <f t="shared" si="5"/>
        <v>132106</v>
      </c>
      <c r="OF37" s="117">
        <f t="shared" si="193"/>
        <v>9033349</v>
      </c>
      <c r="OG37" s="57"/>
    </row>
    <row r="38" spans="1:397" s="61" customFormat="1" ht="17.25" thickTop="1" thickBot="1" x14ac:dyDescent="0.3">
      <c r="A38" s="58">
        <v>29</v>
      </c>
      <c r="B38" s="59"/>
      <c r="C38" s="60" t="s">
        <v>349</v>
      </c>
      <c r="D38" s="61">
        <f>SUM(D30,D37)</f>
        <v>3322867</v>
      </c>
      <c r="E38" s="61">
        <f>SUM(E30,E37)</f>
        <v>54057</v>
      </c>
      <c r="F38" s="118">
        <f t="shared" si="6"/>
        <v>3376924</v>
      </c>
      <c r="G38" s="63">
        <f>SUM(G30,G37)</f>
        <v>230056</v>
      </c>
      <c r="H38" s="61">
        <f>SUM(H30,H37)</f>
        <v>1453</v>
      </c>
      <c r="I38" s="118">
        <f t="shared" si="7"/>
        <v>231509</v>
      </c>
      <c r="J38" s="61">
        <f>SUM(J30,J37)</f>
        <v>182867</v>
      </c>
      <c r="K38" s="61">
        <f>SUM(K30,K37)</f>
        <v>773</v>
      </c>
      <c r="L38" s="118">
        <f t="shared" si="8"/>
        <v>183640</v>
      </c>
      <c r="M38" s="61">
        <f>SUM(M30,M37)</f>
        <v>119419</v>
      </c>
      <c r="N38" s="61">
        <f>SUM(N30,N37)</f>
        <v>1930</v>
      </c>
      <c r="O38" s="118">
        <f t="shared" si="9"/>
        <v>121349</v>
      </c>
      <c r="P38" s="61">
        <f>SUM(P30,P37)</f>
        <v>145067</v>
      </c>
      <c r="Q38" s="61">
        <f>SUM(Q30,Q37)</f>
        <v>370</v>
      </c>
      <c r="R38" s="118">
        <f t="shared" si="10"/>
        <v>145437</v>
      </c>
      <c r="S38" s="61">
        <f>SUM(S30,S37)</f>
        <v>193214</v>
      </c>
      <c r="T38" s="61">
        <f>SUM(T30,T37)</f>
        <v>5365</v>
      </c>
      <c r="U38" s="118">
        <f t="shared" si="11"/>
        <v>198579</v>
      </c>
      <c r="V38" s="61">
        <f>SUM(V30,V37)</f>
        <v>146534</v>
      </c>
      <c r="W38" s="61">
        <f>SUM(W30,W37)</f>
        <v>2046</v>
      </c>
      <c r="X38" s="118">
        <f t="shared" si="12"/>
        <v>148580</v>
      </c>
      <c r="Y38" s="61">
        <f>SUM(Y30,Y37)</f>
        <v>228764</v>
      </c>
      <c r="Z38" s="61">
        <f>SUM(Z30,Z37)</f>
        <v>1030</v>
      </c>
      <c r="AA38" s="118">
        <f t="shared" si="13"/>
        <v>229794</v>
      </c>
      <c r="AB38" s="62">
        <f t="shared" si="14"/>
        <v>1245921</v>
      </c>
      <c r="AC38" s="61">
        <f t="shared" si="15"/>
        <v>12967</v>
      </c>
      <c r="AD38" s="118">
        <f t="shared" si="16"/>
        <v>1258888</v>
      </c>
      <c r="AE38" s="61">
        <f>SUM(AE30,AE37)</f>
        <v>481343</v>
      </c>
      <c r="AF38" s="61">
        <f>SUM(AF30,AF37)</f>
        <v>22297</v>
      </c>
      <c r="AG38" s="118">
        <f t="shared" si="17"/>
        <v>503640</v>
      </c>
      <c r="AH38" s="62">
        <f t="shared" si="18"/>
        <v>5050131</v>
      </c>
      <c r="AI38" s="61">
        <f t="shared" si="19"/>
        <v>89321</v>
      </c>
      <c r="AJ38" s="118">
        <f t="shared" si="20"/>
        <v>5139452</v>
      </c>
      <c r="AK38" s="61">
        <f>SUM(AK30,AK37)</f>
        <v>2596400</v>
      </c>
      <c r="AL38" s="61">
        <f>SUM(AL30,AL37)</f>
        <v>43795</v>
      </c>
      <c r="AM38" s="118">
        <f t="shared" si="21"/>
        <v>2640195</v>
      </c>
      <c r="AN38" s="61">
        <f>SUM(AN30,AN37)</f>
        <v>100177</v>
      </c>
      <c r="AO38" s="61">
        <f>SUM(AO30,AO37)</f>
        <v>2800</v>
      </c>
      <c r="AP38" s="118">
        <f t="shared" si="22"/>
        <v>102977</v>
      </c>
      <c r="AQ38" s="61">
        <f>SUM(AQ30,AQ37)</f>
        <v>10104</v>
      </c>
      <c r="AR38" s="61">
        <f>SUM(AR30,AR37)</f>
        <v>885</v>
      </c>
      <c r="AS38" s="118">
        <f t="shared" si="23"/>
        <v>10989</v>
      </c>
      <c r="AT38" s="61">
        <f>SUM(AT30,AT37)</f>
        <v>35000</v>
      </c>
      <c r="AU38" s="61">
        <f>SUM(AU30,AU37)</f>
        <v>0</v>
      </c>
      <c r="AV38" s="118">
        <f t="shared" si="24"/>
        <v>35000</v>
      </c>
      <c r="AW38" s="61">
        <f>SUM(AW30,AW37)</f>
        <v>42196</v>
      </c>
      <c r="AX38" s="61">
        <f>SUM(AX30,AX37)</f>
        <v>0</v>
      </c>
      <c r="AY38" s="118">
        <f t="shared" si="25"/>
        <v>42196</v>
      </c>
      <c r="AZ38" s="61">
        <f>SUM(AZ30,AZ37)</f>
        <v>4398</v>
      </c>
      <c r="BA38" s="61">
        <f>SUM(BA30,BA37)</f>
        <v>0</v>
      </c>
      <c r="BB38" s="118">
        <f t="shared" si="26"/>
        <v>4398</v>
      </c>
      <c r="BC38" s="61">
        <f>SUM(BC30,BC37)</f>
        <v>1270</v>
      </c>
      <c r="BD38" s="61">
        <f>SUM(BD30,BD37)</f>
        <v>0</v>
      </c>
      <c r="BE38" s="118">
        <f t="shared" si="27"/>
        <v>1270</v>
      </c>
      <c r="BF38" s="61">
        <f>SUM(BF30,BF37)</f>
        <v>2600</v>
      </c>
      <c r="BG38" s="61">
        <f>SUM(BG30,BG37)</f>
        <v>0</v>
      </c>
      <c r="BH38" s="118">
        <f t="shared" si="28"/>
        <v>2600</v>
      </c>
      <c r="BI38" s="61">
        <f>SUM(BI30,BI37)</f>
        <v>7000</v>
      </c>
      <c r="BJ38" s="61">
        <f>SUM(BJ30,BJ37)</f>
        <v>0</v>
      </c>
      <c r="BK38" s="118">
        <f t="shared" si="29"/>
        <v>7000</v>
      </c>
      <c r="BL38" s="62">
        <f t="shared" si="30"/>
        <v>2799145</v>
      </c>
      <c r="BM38" s="61">
        <f t="shared" si="31"/>
        <v>47480</v>
      </c>
      <c r="BN38" s="118">
        <f t="shared" si="32"/>
        <v>2846625</v>
      </c>
      <c r="BO38" s="61">
        <f>SUM(BO30,BO37)</f>
        <v>169669</v>
      </c>
      <c r="BP38" s="61">
        <f>SUM(BP30,BP37)</f>
        <v>2253</v>
      </c>
      <c r="BQ38" s="118">
        <f t="shared" si="33"/>
        <v>171922</v>
      </c>
      <c r="BR38" s="61">
        <f>SUM(BR30,BR37)</f>
        <v>54350</v>
      </c>
      <c r="BS38" s="61">
        <f>SUM(BS30,BS37)</f>
        <v>0</v>
      </c>
      <c r="BT38" s="118">
        <f t="shared" si="34"/>
        <v>54350</v>
      </c>
      <c r="BU38" s="61">
        <f>SUM(BU30,BU37)</f>
        <v>557003</v>
      </c>
      <c r="BV38" s="61">
        <f>SUM(BV30,BV37)</f>
        <v>16350</v>
      </c>
      <c r="BW38" s="118">
        <f t="shared" si="35"/>
        <v>573353</v>
      </c>
      <c r="BX38" s="61">
        <f>SUM(BX30,BX37)</f>
        <v>26645</v>
      </c>
      <c r="BY38" s="61">
        <f>SUM(BY30,BY37)</f>
        <v>0</v>
      </c>
      <c r="BZ38" s="118">
        <f t="shared" si="36"/>
        <v>26645</v>
      </c>
      <c r="CA38" s="61">
        <f>SUM(CA30,CA37)</f>
        <v>75080</v>
      </c>
      <c r="CB38" s="61">
        <f>SUM(CB30,CB37)</f>
        <v>0</v>
      </c>
      <c r="CC38" s="118">
        <f t="shared" si="37"/>
        <v>75080</v>
      </c>
      <c r="CD38" s="61">
        <f>SUM(CD30,CD37)</f>
        <v>133759</v>
      </c>
      <c r="CE38" s="61">
        <f>SUM(CE30,CE37)</f>
        <v>53800</v>
      </c>
      <c r="CF38" s="118">
        <f t="shared" si="38"/>
        <v>187559</v>
      </c>
      <c r="CG38" s="61">
        <f>SUM(CG30,CG37)</f>
        <v>135375</v>
      </c>
      <c r="CH38" s="61">
        <f>SUM(CH30,CH37)</f>
        <v>23204</v>
      </c>
      <c r="CI38" s="118">
        <f t="shared" si="39"/>
        <v>158579</v>
      </c>
      <c r="CJ38" s="61">
        <f>SUM(CJ30,CJ37)</f>
        <v>110936</v>
      </c>
      <c r="CK38" s="61">
        <f>SUM(CK30,CK37)</f>
        <v>14600</v>
      </c>
      <c r="CL38" s="118">
        <f t="shared" si="40"/>
        <v>125536</v>
      </c>
      <c r="CM38" s="62">
        <f t="shared" si="41"/>
        <v>1262817</v>
      </c>
      <c r="CN38" s="61">
        <f t="shared" si="42"/>
        <v>110207</v>
      </c>
      <c r="CO38" s="118">
        <f t="shared" si="43"/>
        <v>1373024</v>
      </c>
      <c r="CP38" s="61">
        <f>SUM(CP30,CP37)</f>
        <v>646945</v>
      </c>
      <c r="CQ38" s="61">
        <f>SUM(CQ30,CQ37)</f>
        <v>0</v>
      </c>
      <c r="CR38" s="118">
        <f t="shared" si="44"/>
        <v>646945</v>
      </c>
      <c r="CS38" s="61">
        <f>SUM(CS30,CS37)</f>
        <v>658417</v>
      </c>
      <c r="CT38" s="61">
        <f>SUM(CT30,CT37)</f>
        <v>0</v>
      </c>
      <c r="CU38" s="118">
        <f t="shared" si="45"/>
        <v>658417</v>
      </c>
      <c r="CV38" s="61">
        <f>SUM(CV30,CV37)</f>
        <v>2054</v>
      </c>
      <c r="CW38" s="61">
        <f>SUM(CW30,CW37)</f>
        <v>0</v>
      </c>
      <c r="CX38" s="118">
        <f t="shared" si="46"/>
        <v>2054</v>
      </c>
      <c r="CY38" s="61">
        <f>SUM(CY30,CY37)</f>
        <v>268653</v>
      </c>
      <c r="CZ38" s="61">
        <f>SUM(CZ30,CZ37)</f>
        <v>0</v>
      </c>
      <c r="DA38" s="118">
        <f t="shared" si="47"/>
        <v>268653</v>
      </c>
      <c r="DB38" s="61">
        <f>SUM(DB30,DB37)</f>
        <v>17188</v>
      </c>
      <c r="DC38" s="61">
        <f>SUM(DC30,DC37)</f>
        <v>0</v>
      </c>
      <c r="DD38" s="118">
        <f t="shared" si="48"/>
        <v>17188</v>
      </c>
      <c r="DE38" s="62">
        <f t="shared" si="49"/>
        <v>1593257</v>
      </c>
      <c r="DF38" s="61">
        <f t="shared" si="50"/>
        <v>0</v>
      </c>
      <c r="DG38" s="118">
        <f t="shared" si="51"/>
        <v>1593257</v>
      </c>
      <c r="DH38" s="61">
        <f>SUM(DH30,DH37)</f>
        <v>158946</v>
      </c>
      <c r="DI38" s="61">
        <f>SUM(DI30,DI37)</f>
        <v>0</v>
      </c>
      <c r="DJ38" s="118">
        <f t="shared" si="52"/>
        <v>158946</v>
      </c>
      <c r="DK38" s="61">
        <f>SUM(DK30,DK37)</f>
        <v>111424</v>
      </c>
      <c r="DL38" s="61">
        <f>SUM(DL30,DL37)</f>
        <v>0</v>
      </c>
      <c r="DM38" s="118">
        <f t="shared" si="53"/>
        <v>111424</v>
      </c>
      <c r="DN38" s="61">
        <f>SUM(DN30,DN37)</f>
        <v>71759</v>
      </c>
      <c r="DO38" s="61">
        <f>SUM(DO30,DO37)</f>
        <v>-8559</v>
      </c>
      <c r="DP38" s="118">
        <f t="shared" si="54"/>
        <v>63200</v>
      </c>
      <c r="DQ38" s="61">
        <f>SUM(DQ30,DQ37)</f>
        <v>81939</v>
      </c>
      <c r="DR38" s="61">
        <f>SUM(DR30,DR37)</f>
        <v>0</v>
      </c>
      <c r="DS38" s="118">
        <f t="shared" si="55"/>
        <v>81939</v>
      </c>
      <c r="DT38" s="61">
        <f>SUM(DT30,DT37)</f>
        <v>159966</v>
      </c>
      <c r="DU38" s="61">
        <f>SUM(DU30,DU37)</f>
        <v>23544</v>
      </c>
      <c r="DV38" s="118">
        <f t="shared" si="56"/>
        <v>183510</v>
      </c>
      <c r="DW38" s="61">
        <f>SUM(DW30,DW37)</f>
        <v>207966</v>
      </c>
      <c r="DX38" s="61">
        <f>SUM(DX30,DX37)</f>
        <v>0</v>
      </c>
      <c r="DY38" s="118">
        <f t="shared" si="57"/>
        <v>207966</v>
      </c>
      <c r="DZ38" s="61">
        <f>SUM(DZ30,DZ37)</f>
        <v>175653</v>
      </c>
      <c r="EA38" s="61">
        <f>SUM(EA30,EA37)</f>
        <v>-15789</v>
      </c>
      <c r="EB38" s="118">
        <f t="shared" si="58"/>
        <v>159864</v>
      </c>
      <c r="EC38" s="62">
        <f t="shared" si="59"/>
        <v>967653</v>
      </c>
      <c r="ED38" s="61">
        <f t="shared" si="60"/>
        <v>-804</v>
      </c>
      <c r="EE38" s="118">
        <f t="shared" si="61"/>
        <v>966849</v>
      </c>
      <c r="EF38" s="61">
        <f>SUM(EF30,EF37)</f>
        <v>21386</v>
      </c>
      <c r="EG38" s="61">
        <f>SUM(EG30,EG37)</f>
        <v>12954</v>
      </c>
      <c r="EH38" s="118">
        <f t="shared" si="62"/>
        <v>34340</v>
      </c>
      <c r="EI38" s="61">
        <f>SUM(EI30,EI37)</f>
        <v>2330496</v>
      </c>
      <c r="EJ38" s="61">
        <f>SUM(EJ30,EJ37)</f>
        <v>36427</v>
      </c>
      <c r="EK38" s="118">
        <f t="shared" si="63"/>
        <v>2366923</v>
      </c>
      <c r="EL38" s="61">
        <f>SUM(EL30,EL37)</f>
        <v>7029</v>
      </c>
      <c r="EM38" s="61">
        <f>SUM(EM30,EM37)</f>
        <v>0</v>
      </c>
      <c r="EN38" s="118">
        <f t="shared" si="64"/>
        <v>7029</v>
      </c>
      <c r="EO38" s="62">
        <f t="shared" si="65"/>
        <v>2358911</v>
      </c>
      <c r="EP38" s="61">
        <f t="shared" si="66"/>
        <v>49381</v>
      </c>
      <c r="EQ38" s="118">
        <f t="shared" si="67"/>
        <v>2408292</v>
      </c>
      <c r="ER38" s="61">
        <f>SUM(ER30,ER37)</f>
        <v>33000</v>
      </c>
      <c r="ES38" s="61">
        <f>SUM(ES30,ES37)</f>
        <v>0</v>
      </c>
      <c r="ET38" s="118">
        <f t="shared" si="68"/>
        <v>33000</v>
      </c>
      <c r="EU38" s="61">
        <f>SUM(EU30,EU37)</f>
        <v>65880</v>
      </c>
      <c r="EV38" s="61">
        <f>SUM(EV30,EV37)</f>
        <v>0</v>
      </c>
      <c r="EW38" s="118">
        <f t="shared" si="69"/>
        <v>65880</v>
      </c>
      <c r="EX38" s="61">
        <f>SUM(EX30,EX37)</f>
        <v>15500</v>
      </c>
      <c r="EY38" s="61">
        <f>SUM(EY30,EY37)</f>
        <v>-13000</v>
      </c>
      <c r="EZ38" s="118">
        <f t="shared" si="70"/>
        <v>2500</v>
      </c>
      <c r="FA38" s="61">
        <f>SUM(FA30,FA37)</f>
        <v>166491</v>
      </c>
      <c r="FB38" s="61">
        <f>SUM(FB30,FB37)</f>
        <v>-3000</v>
      </c>
      <c r="FC38" s="118">
        <f t="shared" si="71"/>
        <v>163491</v>
      </c>
      <c r="FD38" s="61">
        <f>SUM(FD30,FD37)</f>
        <v>8000</v>
      </c>
      <c r="FE38" s="61">
        <f>SUM(FE30,FE37)</f>
        <v>0</v>
      </c>
      <c r="FF38" s="118">
        <f t="shared" si="72"/>
        <v>8000</v>
      </c>
      <c r="FG38" s="61">
        <f>SUM(FG30,FG37)</f>
        <v>5000</v>
      </c>
      <c r="FH38" s="61">
        <f>SUM(FH30,FH37)</f>
        <v>0</v>
      </c>
      <c r="FI38" s="118">
        <f t="shared" si="73"/>
        <v>5000</v>
      </c>
      <c r="FJ38" s="62">
        <f t="shared" si="74"/>
        <v>293871</v>
      </c>
      <c r="FK38" s="61">
        <f t="shared" si="75"/>
        <v>-16000</v>
      </c>
      <c r="FL38" s="118">
        <f t="shared" si="76"/>
        <v>277871</v>
      </c>
      <c r="FM38" s="61">
        <f>SUM(FM30,FM37)</f>
        <v>235565</v>
      </c>
      <c r="FN38" s="61">
        <f>SUM(FN30,FN37)</f>
        <v>26300</v>
      </c>
      <c r="FO38" s="118">
        <f t="shared" si="77"/>
        <v>261865</v>
      </c>
      <c r="FP38" s="61">
        <f>SUM(FP30,FP37)</f>
        <v>29400</v>
      </c>
      <c r="FQ38" s="61">
        <f>SUM(FQ30,FQ37)</f>
        <v>-1550</v>
      </c>
      <c r="FR38" s="118">
        <f t="shared" si="78"/>
        <v>27850</v>
      </c>
      <c r="FS38" s="61">
        <f>SUM(FS30,FS37)</f>
        <v>52744</v>
      </c>
      <c r="FT38" s="61">
        <f>SUM(FT30,FT37)</f>
        <v>745</v>
      </c>
      <c r="FU38" s="118">
        <f t="shared" si="79"/>
        <v>53489</v>
      </c>
      <c r="FV38" s="61">
        <f>SUM(FV30,FV37)</f>
        <v>3000</v>
      </c>
      <c r="FW38" s="61">
        <f>SUM(FW30,FW37)</f>
        <v>900</v>
      </c>
      <c r="FX38" s="118">
        <f t="shared" si="80"/>
        <v>3900</v>
      </c>
      <c r="FY38" s="61">
        <f>SUM(FY30,FY37)</f>
        <v>154556</v>
      </c>
      <c r="FZ38" s="61">
        <f>SUM(FZ30,FZ37)</f>
        <v>-2227</v>
      </c>
      <c r="GA38" s="118">
        <f t="shared" si="81"/>
        <v>152329</v>
      </c>
      <c r="GB38" s="62">
        <f t="shared" si="82"/>
        <v>475265</v>
      </c>
      <c r="GC38" s="61">
        <f t="shared" si="83"/>
        <v>24168</v>
      </c>
      <c r="GD38" s="118">
        <f t="shared" si="84"/>
        <v>499433</v>
      </c>
      <c r="GE38" s="61">
        <f>SUM(GE30,GE37)</f>
        <v>9660</v>
      </c>
      <c r="GF38" s="61">
        <f>SUM(GF30,GF37)</f>
        <v>0</v>
      </c>
      <c r="GG38" s="118">
        <f t="shared" si="85"/>
        <v>9660</v>
      </c>
      <c r="GH38" s="61">
        <f t="shared" si="86"/>
        <v>9660</v>
      </c>
      <c r="GI38" s="61">
        <f t="shared" si="86"/>
        <v>0</v>
      </c>
      <c r="GJ38" s="118">
        <f t="shared" si="87"/>
        <v>9660</v>
      </c>
      <c r="GK38" s="61">
        <f>SUM(GK30,GK37)</f>
        <v>0</v>
      </c>
      <c r="GL38" s="61">
        <f>SUM(GL30,GL37)</f>
        <v>0</v>
      </c>
      <c r="GM38" s="118">
        <f t="shared" si="88"/>
        <v>0</v>
      </c>
      <c r="GN38" s="61">
        <f>SUM(GN30,GN37)</f>
        <v>297767</v>
      </c>
      <c r="GO38" s="61">
        <f>SUM(GO30,GO37)</f>
        <v>0</v>
      </c>
      <c r="GP38" s="118">
        <f t="shared" si="89"/>
        <v>297767</v>
      </c>
      <c r="GQ38" s="62">
        <f t="shared" si="90"/>
        <v>297767</v>
      </c>
      <c r="GR38" s="61">
        <f t="shared" si="91"/>
        <v>0</v>
      </c>
      <c r="GS38" s="118">
        <f t="shared" si="92"/>
        <v>297767</v>
      </c>
      <c r="GT38" s="62">
        <f t="shared" si="0"/>
        <v>7259201</v>
      </c>
      <c r="GU38" s="61">
        <f t="shared" si="1"/>
        <v>166952</v>
      </c>
      <c r="GV38" s="118">
        <f t="shared" si="93"/>
        <v>7426153</v>
      </c>
      <c r="GW38" s="61">
        <f>SUM(GW30,GW37)</f>
        <v>11400</v>
      </c>
      <c r="GX38" s="61">
        <f>SUM(GX30,GX37)</f>
        <v>3550</v>
      </c>
      <c r="GY38" s="118">
        <f t="shared" si="94"/>
        <v>14950</v>
      </c>
      <c r="GZ38" s="61">
        <f>SUM(GZ30,GZ37)</f>
        <v>125378</v>
      </c>
      <c r="HA38" s="61">
        <f>SUM(HA30,HA37)</f>
        <v>4000</v>
      </c>
      <c r="HB38" s="118">
        <f t="shared" si="95"/>
        <v>129378</v>
      </c>
      <c r="HC38" s="61">
        <f>SUM(HC30,HC37)</f>
        <v>71450</v>
      </c>
      <c r="HD38" s="61">
        <f>SUM(HD30,HD37)</f>
        <v>3000</v>
      </c>
      <c r="HE38" s="118">
        <f t="shared" si="96"/>
        <v>74450</v>
      </c>
      <c r="HF38" s="61">
        <f>SUM(HF30,HF37)</f>
        <v>8100</v>
      </c>
      <c r="HG38" s="61">
        <f>SUM(HG30,HG37)</f>
        <v>202</v>
      </c>
      <c r="HH38" s="118">
        <f t="shared" si="97"/>
        <v>8302</v>
      </c>
      <c r="HI38" s="61">
        <f>SUM(HI30,HI37)</f>
        <v>331413</v>
      </c>
      <c r="HJ38" s="61">
        <f>SUM(HJ30,HJ37)</f>
        <v>9430</v>
      </c>
      <c r="HK38" s="118">
        <f t="shared" si="98"/>
        <v>340843</v>
      </c>
      <c r="HL38" s="61">
        <f>SUM(HL30,HL37)</f>
        <v>3432</v>
      </c>
      <c r="HM38" s="61">
        <f>SUM(HM30,HM37)</f>
        <v>0</v>
      </c>
      <c r="HN38" s="118">
        <f t="shared" si="99"/>
        <v>3432</v>
      </c>
      <c r="HO38" s="61">
        <f>SUM(HO30,HO37)</f>
        <v>127329</v>
      </c>
      <c r="HP38" s="61">
        <f>SUM(HP30,HP37)</f>
        <v>3500</v>
      </c>
      <c r="HQ38" s="118">
        <f t="shared" si="100"/>
        <v>130829</v>
      </c>
      <c r="HR38" s="61">
        <f>SUM(HR30,HR37)</f>
        <v>3150</v>
      </c>
      <c r="HS38" s="61">
        <f>SUM(HS30,HS37)</f>
        <v>0</v>
      </c>
      <c r="HT38" s="118">
        <f t="shared" si="101"/>
        <v>3150</v>
      </c>
      <c r="HU38" s="62">
        <f t="shared" si="102"/>
        <v>681652</v>
      </c>
      <c r="HV38" s="61">
        <f t="shared" si="103"/>
        <v>23682</v>
      </c>
      <c r="HW38" s="118">
        <f t="shared" si="104"/>
        <v>705334</v>
      </c>
      <c r="HX38" s="61">
        <f>SUM(HX30,HX37)</f>
        <v>6864950</v>
      </c>
      <c r="HY38" s="61">
        <f>SUM(HY30,HY37)</f>
        <v>132106</v>
      </c>
      <c r="HZ38" s="118">
        <f t="shared" si="105"/>
        <v>6997056</v>
      </c>
      <c r="IA38" s="62">
        <f t="shared" si="106"/>
        <v>6864950</v>
      </c>
      <c r="IB38" s="61">
        <f t="shared" si="107"/>
        <v>132106</v>
      </c>
      <c r="IC38" s="118">
        <f t="shared" si="108"/>
        <v>6997056</v>
      </c>
      <c r="ID38" s="61">
        <f>SUM(ID30,ID37)</f>
        <v>168020</v>
      </c>
      <c r="IE38" s="61">
        <f>SUM(IE30,IE37)</f>
        <v>0</v>
      </c>
      <c r="IF38" s="118">
        <f t="shared" si="109"/>
        <v>168020</v>
      </c>
      <c r="IG38" s="61">
        <f>SUM(IG30,IG37)</f>
        <v>535149</v>
      </c>
      <c r="IH38" s="61">
        <f>SUM(IH30,IH37)</f>
        <v>8476</v>
      </c>
      <c r="II38" s="118">
        <f t="shared" si="110"/>
        <v>543625</v>
      </c>
      <c r="IJ38" s="62">
        <f t="shared" si="111"/>
        <v>703169</v>
      </c>
      <c r="IK38" s="61">
        <f t="shared" si="112"/>
        <v>8476</v>
      </c>
      <c r="IL38" s="118">
        <f t="shared" si="113"/>
        <v>711645</v>
      </c>
      <c r="IM38" s="61">
        <f>SUM(IM30,IM37)</f>
        <v>135389</v>
      </c>
      <c r="IN38" s="61">
        <f>SUM(IN30,IN37)</f>
        <v>-25069</v>
      </c>
      <c r="IO38" s="118">
        <f t="shared" si="114"/>
        <v>110320</v>
      </c>
      <c r="IP38" s="61">
        <f>SUM(IP30,IP37)</f>
        <v>801489</v>
      </c>
      <c r="IQ38" s="61">
        <f>SUM(IQ30,IQ37)</f>
        <v>28630</v>
      </c>
      <c r="IR38" s="118">
        <f t="shared" si="115"/>
        <v>830119</v>
      </c>
      <c r="IS38" s="62">
        <f t="shared" si="116"/>
        <v>936878</v>
      </c>
      <c r="IT38" s="61">
        <f t="shared" si="117"/>
        <v>3561</v>
      </c>
      <c r="IU38" s="118">
        <f t="shared" si="118"/>
        <v>940439</v>
      </c>
      <c r="IV38" s="61">
        <f>SUM(IV30,IV37)</f>
        <v>141240</v>
      </c>
      <c r="IW38" s="61">
        <f>SUM(IW30,IW37)</f>
        <v>64962</v>
      </c>
      <c r="IX38" s="118">
        <f t="shared" si="119"/>
        <v>206202</v>
      </c>
      <c r="IY38" s="61">
        <f>SUM(IY30,IY37)</f>
        <v>8000</v>
      </c>
      <c r="IZ38" s="61">
        <f>SUM(IZ30,IZ37)</f>
        <v>0</v>
      </c>
      <c r="JA38" s="118">
        <f t="shared" si="120"/>
        <v>8000</v>
      </c>
      <c r="JB38" s="62">
        <f t="shared" si="121"/>
        <v>149240</v>
      </c>
      <c r="JC38" s="61">
        <f t="shared" si="122"/>
        <v>64962</v>
      </c>
      <c r="JD38" s="118">
        <f t="shared" si="123"/>
        <v>214202</v>
      </c>
      <c r="JE38" s="62">
        <f>SUM(JE30,JE37)</f>
        <v>0</v>
      </c>
      <c r="JF38" s="61">
        <f>SUM(JF30,JF37)</f>
        <v>0</v>
      </c>
      <c r="JG38" s="118">
        <f t="shared" si="124"/>
        <v>0</v>
      </c>
      <c r="JH38" s="62">
        <f>SUM(JH30,JH37)</f>
        <v>0</v>
      </c>
      <c r="JI38" s="61">
        <f>SUM(JI30,JI37)</f>
        <v>0</v>
      </c>
      <c r="JJ38" s="118">
        <f t="shared" si="125"/>
        <v>0</v>
      </c>
      <c r="JK38" s="62">
        <f t="shared" si="126"/>
        <v>0</v>
      </c>
      <c r="JL38" s="61">
        <f t="shared" si="127"/>
        <v>0</v>
      </c>
      <c r="JM38" s="118">
        <f t="shared" si="128"/>
        <v>0</v>
      </c>
      <c r="JN38" s="61">
        <f>SUM(JN30,JN37)</f>
        <v>4869481</v>
      </c>
      <c r="JO38" s="61">
        <f>SUM(JO30,JO37)</f>
        <v>49164</v>
      </c>
      <c r="JP38" s="118">
        <f t="shared" si="129"/>
        <v>4918645</v>
      </c>
      <c r="JQ38" s="62">
        <f t="shared" si="130"/>
        <v>14205370</v>
      </c>
      <c r="JR38" s="61">
        <f t="shared" si="131"/>
        <v>281951</v>
      </c>
      <c r="JS38" s="118">
        <f t="shared" si="132"/>
        <v>14487321</v>
      </c>
      <c r="JT38" s="61">
        <f>SUM(JT30,JT37)</f>
        <v>10000</v>
      </c>
      <c r="JU38" s="61">
        <f>SUM(JU30,JU37)</f>
        <v>0</v>
      </c>
      <c r="JV38" s="118">
        <f t="shared" si="133"/>
        <v>10000</v>
      </c>
      <c r="JW38" s="61">
        <f>SUM(JW30,JW37)</f>
        <v>721794</v>
      </c>
      <c r="JX38" s="61">
        <f>SUM(JX30,JX37)</f>
        <v>-237466</v>
      </c>
      <c r="JY38" s="118">
        <f t="shared" si="134"/>
        <v>484328</v>
      </c>
      <c r="JZ38" s="61">
        <f>SUM(JZ30,JZ37)</f>
        <v>150000</v>
      </c>
      <c r="KA38" s="61">
        <f>SUM(KA30,KA37)</f>
        <v>-150000</v>
      </c>
      <c r="KB38" s="118">
        <f t="shared" si="135"/>
        <v>0</v>
      </c>
      <c r="KC38" s="62">
        <f t="shared" si="136"/>
        <v>871794</v>
      </c>
      <c r="KD38" s="61">
        <f t="shared" si="137"/>
        <v>-387466</v>
      </c>
      <c r="KE38" s="118">
        <f t="shared" si="138"/>
        <v>484328</v>
      </c>
      <c r="KF38" s="61">
        <f>SUM(KF30,KF37)</f>
        <v>17807</v>
      </c>
      <c r="KG38" s="61">
        <f>SUM(KG30,KG37)</f>
        <v>-3300</v>
      </c>
      <c r="KH38" s="118">
        <f t="shared" si="139"/>
        <v>14507</v>
      </c>
      <c r="KI38" s="61">
        <f>SUM(KI30,KI37)</f>
        <v>1316</v>
      </c>
      <c r="KJ38" s="61">
        <f>SUM(KJ30,KJ37)</f>
        <v>0</v>
      </c>
      <c r="KK38" s="118">
        <f t="shared" si="140"/>
        <v>1316</v>
      </c>
      <c r="KL38" s="61">
        <f>SUM(KL30,KL37)</f>
        <v>222600</v>
      </c>
      <c r="KM38" s="61">
        <f>SUM(KM30,KM37)</f>
        <v>-64962</v>
      </c>
      <c r="KN38" s="118">
        <f t="shared" si="141"/>
        <v>157638</v>
      </c>
      <c r="KO38" s="61">
        <f>SUM(KO30,KO37)</f>
        <v>17000</v>
      </c>
      <c r="KP38" s="61">
        <f>SUM(KP30,KP37)</f>
        <v>0</v>
      </c>
      <c r="KQ38" s="118">
        <f t="shared" si="142"/>
        <v>17000</v>
      </c>
      <c r="KR38" s="62">
        <f t="shared" si="143"/>
        <v>258723</v>
      </c>
      <c r="KS38" s="61">
        <f t="shared" si="144"/>
        <v>-68262</v>
      </c>
      <c r="KT38" s="118">
        <f t="shared" si="145"/>
        <v>190461</v>
      </c>
      <c r="KU38" s="62">
        <f t="shared" si="146"/>
        <v>1140517</v>
      </c>
      <c r="KV38" s="61">
        <f t="shared" si="147"/>
        <v>-455728</v>
      </c>
      <c r="KW38" s="118">
        <f t="shared" si="148"/>
        <v>684789</v>
      </c>
      <c r="KX38" s="62">
        <f>SUM(KX30,KX37)</f>
        <v>0</v>
      </c>
      <c r="KY38" s="61">
        <f>SUM(KY30,KY37)</f>
        <v>0</v>
      </c>
      <c r="KZ38" s="118">
        <f t="shared" si="149"/>
        <v>0</v>
      </c>
      <c r="LA38" s="62">
        <f>SUM(LA30,LA37)</f>
        <v>0</v>
      </c>
      <c r="LB38" s="61">
        <f>SUM(LB30,LB37)</f>
        <v>0</v>
      </c>
      <c r="LC38" s="118">
        <f t="shared" si="150"/>
        <v>0</v>
      </c>
      <c r="LD38" s="62">
        <f>SUM(LD30,LD37)</f>
        <v>0</v>
      </c>
      <c r="LE38" s="61">
        <f>SUM(LE30,LE37)</f>
        <v>0</v>
      </c>
      <c r="LF38" s="118">
        <f t="shared" si="151"/>
        <v>0</v>
      </c>
      <c r="LG38" s="62">
        <f>SUM(LG30,LG37)</f>
        <v>0</v>
      </c>
      <c r="LH38" s="61">
        <f>SUM(LH30,LH37)</f>
        <v>0</v>
      </c>
      <c r="LI38" s="118">
        <f t="shared" si="152"/>
        <v>0</v>
      </c>
      <c r="LJ38" s="62">
        <f>SUM(LJ30,LJ37)</f>
        <v>0</v>
      </c>
      <c r="LK38" s="61">
        <f>SUM(LK30,LK37)</f>
        <v>0</v>
      </c>
      <c r="LL38" s="118">
        <f t="shared" si="153"/>
        <v>0</v>
      </c>
      <c r="LM38" s="62">
        <f t="shared" si="154"/>
        <v>0</v>
      </c>
      <c r="LN38" s="61">
        <f t="shared" si="155"/>
        <v>0</v>
      </c>
      <c r="LO38" s="118">
        <f t="shared" si="156"/>
        <v>0</v>
      </c>
      <c r="LP38" s="62">
        <f>SUM(LP30,LP37)</f>
        <v>0</v>
      </c>
      <c r="LQ38" s="61">
        <f>SUM(LQ30,LQ37)</f>
        <v>0</v>
      </c>
      <c r="LR38" s="118">
        <f t="shared" si="157"/>
        <v>0</v>
      </c>
      <c r="LS38" s="62">
        <f>SUM(LS30,LS37)</f>
        <v>0</v>
      </c>
      <c r="LT38" s="61">
        <f>SUM(LT30,LT37)</f>
        <v>0</v>
      </c>
      <c r="LU38" s="118">
        <f t="shared" si="158"/>
        <v>0</v>
      </c>
      <c r="LV38" s="62">
        <f>SUM(LV30,LV37)</f>
        <v>0</v>
      </c>
      <c r="LW38" s="61">
        <f>SUM(LW30,LW37)</f>
        <v>0</v>
      </c>
      <c r="LX38" s="118">
        <f t="shared" si="159"/>
        <v>0</v>
      </c>
      <c r="LY38" s="62">
        <f>SUM(LY30,LY37)</f>
        <v>0</v>
      </c>
      <c r="LZ38" s="61">
        <f>SUM(LZ30,LZ37)</f>
        <v>0</v>
      </c>
      <c r="MA38" s="118">
        <f t="shared" si="160"/>
        <v>0</v>
      </c>
      <c r="MB38" s="62">
        <f t="shared" si="161"/>
        <v>0</v>
      </c>
      <c r="MC38" s="61">
        <f t="shared" si="162"/>
        <v>0</v>
      </c>
      <c r="MD38" s="118">
        <f t="shared" si="163"/>
        <v>0</v>
      </c>
      <c r="ME38" s="62">
        <f t="shared" si="164"/>
        <v>0</v>
      </c>
      <c r="MF38" s="61">
        <f t="shared" si="165"/>
        <v>0</v>
      </c>
      <c r="MG38" s="118">
        <f t="shared" si="166"/>
        <v>0</v>
      </c>
      <c r="MH38" s="62">
        <f>SUM(MH30,MH37)</f>
        <v>0</v>
      </c>
      <c r="MI38" s="61">
        <f>SUM(MI30,MI37)</f>
        <v>0</v>
      </c>
      <c r="MJ38" s="118">
        <f t="shared" si="167"/>
        <v>0</v>
      </c>
      <c r="MK38" s="61">
        <f>SUM(MK30,MK37)</f>
        <v>730949</v>
      </c>
      <c r="ML38" s="61">
        <f>SUM(ML30,ML37)</f>
        <v>130000</v>
      </c>
      <c r="MM38" s="118">
        <f t="shared" si="168"/>
        <v>860949</v>
      </c>
      <c r="MN38" s="61">
        <f>SUM(MN30,MN37)</f>
        <v>91568</v>
      </c>
      <c r="MO38" s="61">
        <f>SUM(MO30,MO37)</f>
        <v>0</v>
      </c>
      <c r="MP38" s="118">
        <f t="shared" si="169"/>
        <v>91568</v>
      </c>
      <c r="MQ38" s="61">
        <f>SUM(MQ30,MQ37)</f>
        <v>394158</v>
      </c>
      <c r="MR38" s="61">
        <f>SUM(MR30,MR37)</f>
        <v>0</v>
      </c>
      <c r="MS38" s="118">
        <f t="shared" si="170"/>
        <v>394158</v>
      </c>
      <c r="MT38" s="61">
        <f>SUM(MT30,MT37)</f>
        <v>9000</v>
      </c>
      <c r="MU38" s="61">
        <f>SUM(MU30,MU37)</f>
        <v>0</v>
      </c>
      <c r="MV38" s="118">
        <f t="shared" si="171"/>
        <v>9000</v>
      </c>
      <c r="MW38" s="62">
        <f t="shared" si="172"/>
        <v>1225675</v>
      </c>
      <c r="MX38" s="61">
        <f t="shared" si="173"/>
        <v>130000</v>
      </c>
      <c r="MY38" s="118">
        <f t="shared" si="174"/>
        <v>1355675</v>
      </c>
      <c r="MZ38" s="61">
        <f>SUM(MZ30,MZ37)</f>
        <v>23181</v>
      </c>
      <c r="NA38" s="61">
        <f>SUM(NA30,NA37)</f>
        <v>0</v>
      </c>
      <c r="NB38" s="118">
        <f t="shared" si="175"/>
        <v>23181</v>
      </c>
      <c r="NC38" s="61">
        <f>SUM(NC30,NC37)</f>
        <v>143171</v>
      </c>
      <c r="ND38" s="61">
        <f>SUM(ND30,ND37)</f>
        <v>0</v>
      </c>
      <c r="NE38" s="118">
        <f t="shared" si="176"/>
        <v>143171</v>
      </c>
      <c r="NF38" s="62">
        <f t="shared" si="177"/>
        <v>166352</v>
      </c>
      <c r="NG38" s="61">
        <f t="shared" si="178"/>
        <v>0</v>
      </c>
      <c r="NH38" s="118">
        <f t="shared" si="179"/>
        <v>166352</v>
      </c>
      <c r="NI38" s="61">
        <f>SUM(NI30,NI37)</f>
        <v>0</v>
      </c>
      <c r="NJ38" s="61">
        <f>SUM(NJ30,NJ37)</f>
        <v>0</v>
      </c>
      <c r="NK38" s="118">
        <f t="shared" si="180"/>
        <v>0</v>
      </c>
      <c r="NL38" s="61">
        <f>SUM(NL30,NL37)</f>
        <v>28342</v>
      </c>
      <c r="NM38" s="61">
        <f>SUM(NM30,NM37)</f>
        <v>0</v>
      </c>
      <c r="NN38" s="118">
        <f t="shared" si="181"/>
        <v>28342</v>
      </c>
      <c r="NO38" s="62">
        <f t="shared" si="182"/>
        <v>28342</v>
      </c>
      <c r="NP38" s="61">
        <f t="shared" si="183"/>
        <v>0</v>
      </c>
      <c r="NQ38" s="118">
        <f t="shared" si="184"/>
        <v>28342</v>
      </c>
      <c r="NR38" s="61">
        <f>SUM(NR30,NR37)</f>
        <v>0</v>
      </c>
      <c r="NS38" s="61">
        <f>SUM(NS30,NS37)</f>
        <v>0</v>
      </c>
      <c r="NT38" s="118">
        <f t="shared" si="185"/>
        <v>0</v>
      </c>
      <c r="NU38" s="61">
        <f t="shared" si="186"/>
        <v>0</v>
      </c>
      <c r="NV38" s="61">
        <f t="shared" si="187"/>
        <v>0</v>
      </c>
      <c r="NW38" s="118">
        <f t="shared" si="188"/>
        <v>0</v>
      </c>
      <c r="NX38" s="62">
        <f t="shared" si="189"/>
        <v>1420369</v>
      </c>
      <c r="NY38" s="61">
        <f t="shared" si="190"/>
        <v>130000</v>
      </c>
      <c r="NZ38" s="118">
        <f t="shared" si="191"/>
        <v>1550369</v>
      </c>
      <c r="OA38" s="62">
        <f t="shared" si="2"/>
        <v>24025457</v>
      </c>
      <c r="OB38" s="61">
        <f t="shared" si="3"/>
        <v>123175</v>
      </c>
      <c r="OC38" s="118">
        <f t="shared" si="192"/>
        <v>24148632</v>
      </c>
      <c r="OD38" s="62">
        <f t="shared" si="4"/>
        <v>31874733</v>
      </c>
      <c r="OE38" s="61">
        <f t="shared" si="5"/>
        <v>259976</v>
      </c>
      <c r="OF38" s="118">
        <f t="shared" si="193"/>
        <v>32134709</v>
      </c>
      <c r="OG38" s="63"/>
    </row>
    <row r="39" spans="1:397" s="65" customFormat="1" ht="17.25" thickTop="1" thickBot="1" x14ac:dyDescent="0.3">
      <c r="A39" s="7"/>
      <c r="B39" s="8"/>
      <c r="C39" s="64" t="s">
        <v>259</v>
      </c>
      <c r="F39" s="119"/>
      <c r="G39" s="67"/>
      <c r="I39" s="119"/>
      <c r="L39" s="119"/>
      <c r="O39" s="119"/>
      <c r="R39" s="119"/>
      <c r="U39" s="119"/>
      <c r="X39" s="119"/>
      <c r="AA39" s="119"/>
      <c r="AB39" s="66"/>
      <c r="AD39" s="119"/>
      <c r="AG39" s="119"/>
      <c r="AH39" s="66"/>
      <c r="AJ39" s="119"/>
      <c r="AM39" s="119"/>
      <c r="AP39" s="119"/>
      <c r="AS39" s="119"/>
      <c r="AV39" s="119"/>
      <c r="AY39" s="119"/>
      <c r="BB39" s="119"/>
      <c r="BE39" s="119"/>
      <c r="BH39" s="119"/>
      <c r="BK39" s="119"/>
      <c r="BL39" s="66"/>
      <c r="BN39" s="119"/>
      <c r="BO39" s="66"/>
      <c r="BQ39" s="119"/>
      <c r="BR39" s="66"/>
      <c r="BT39" s="119"/>
      <c r="BU39" s="66"/>
      <c r="BW39" s="119"/>
      <c r="BX39" s="66"/>
      <c r="BZ39" s="119"/>
      <c r="CA39" s="66"/>
      <c r="CC39" s="119"/>
      <c r="CD39" s="66"/>
      <c r="CF39" s="119"/>
      <c r="CG39" s="66"/>
      <c r="CI39" s="119"/>
      <c r="CJ39" s="66"/>
      <c r="CL39" s="119"/>
      <c r="CM39" s="66"/>
      <c r="CO39" s="119"/>
      <c r="CP39" s="66"/>
      <c r="CR39" s="119"/>
      <c r="CS39" s="66"/>
      <c r="CU39" s="119"/>
      <c r="CV39" s="66"/>
      <c r="CX39" s="119"/>
      <c r="CY39" s="66"/>
      <c r="DA39" s="119"/>
      <c r="DB39" s="66"/>
      <c r="DD39" s="119"/>
      <c r="DE39" s="66"/>
      <c r="DG39" s="119"/>
      <c r="DH39" s="66"/>
      <c r="DJ39" s="119"/>
      <c r="DK39" s="66"/>
      <c r="DM39" s="119"/>
      <c r="DP39" s="119"/>
      <c r="DQ39" s="66"/>
      <c r="DS39" s="119"/>
      <c r="DV39" s="119"/>
      <c r="DW39" s="66"/>
      <c r="DY39" s="119"/>
      <c r="DZ39" s="66"/>
      <c r="EB39" s="119"/>
      <c r="EC39" s="66">
        <f t="shared" si="59"/>
        <v>0</v>
      </c>
      <c r="ED39" s="65">
        <f t="shared" si="60"/>
        <v>0</v>
      </c>
      <c r="EE39" s="119"/>
      <c r="EF39" s="66"/>
      <c r="EH39" s="119"/>
      <c r="EK39" s="119"/>
      <c r="EL39" s="66"/>
      <c r="EN39" s="119"/>
      <c r="EO39" s="66"/>
      <c r="EQ39" s="119"/>
      <c r="ET39" s="119"/>
      <c r="EU39" s="66"/>
      <c r="EW39" s="119"/>
      <c r="EX39" s="66"/>
      <c r="EZ39" s="119"/>
      <c r="FA39" s="66"/>
      <c r="FC39" s="119"/>
      <c r="FD39" s="66"/>
      <c r="FF39" s="119"/>
      <c r="FG39" s="66"/>
      <c r="FI39" s="119"/>
      <c r="FJ39" s="66"/>
      <c r="FL39" s="119"/>
      <c r="FM39" s="66"/>
      <c r="FO39" s="119"/>
      <c r="FP39" s="66"/>
      <c r="FR39" s="119"/>
      <c r="FU39" s="119"/>
      <c r="FV39" s="66"/>
      <c r="FX39" s="119"/>
      <c r="FY39" s="66"/>
      <c r="GA39" s="119"/>
      <c r="GB39" s="66"/>
      <c r="GD39" s="119"/>
      <c r="GE39" s="66"/>
      <c r="GG39" s="119"/>
      <c r="GH39" s="66"/>
      <c r="GJ39" s="119"/>
      <c r="GK39" s="66"/>
      <c r="GM39" s="119"/>
      <c r="GP39" s="119"/>
      <c r="GQ39" s="66"/>
      <c r="GS39" s="119"/>
      <c r="GT39" s="66"/>
      <c r="GV39" s="119"/>
      <c r="GY39" s="119"/>
      <c r="HB39" s="119"/>
      <c r="HE39" s="119"/>
      <c r="HH39" s="119"/>
      <c r="HK39" s="119"/>
      <c r="HL39" s="66"/>
      <c r="HN39" s="119"/>
      <c r="HO39" s="66"/>
      <c r="HQ39" s="119"/>
      <c r="HR39" s="66"/>
      <c r="HT39" s="119"/>
      <c r="HU39" s="66"/>
      <c r="HW39" s="119"/>
      <c r="HX39" s="66"/>
      <c r="HZ39" s="119"/>
      <c r="IA39" s="66"/>
      <c r="IC39" s="119"/>
      <c r="ID39" s="66"/>
      <c r="IF39" s="119"/>
      <c r="IG39" s="66"/>
      <c r="II39" s="119"/>
      <c r="IJ39" s="66"/>
      <c r="IL39" s="119"/>
      <c r="IM39" s="66"/>
      <c r="IO39" s="119"/>
      <c r="IP39" s="66"/>
      <c r="IR39" s="119"/>
      <c r="IS39" s="66"/>
      <c r="IU39" s="119"/>
      <c r="IV39" s="66"/>
      <c r="IX39" s="119"/>
      <c r="IY39" s="66"/>
      <c r="JA39" s="119"/>
      <c r="JB39" s="66">
        <f t="shared" si="121"/>
        <v>0</v>
      </c>
      <c r="JC39" s="65">
        <f t="shared" si="122"/>
        <v>0</v>
      </c>
      <c r="JD39" s="119"/>
      <c r="JE39" s="66"/>
      <c r="JG39" s="119"/>
      <c r="JH39" s="66"/>
      <c r="JJ39" s="119"/>
      <c r="JK39" s="66"/>
      <c r="JM39" s="119"/>
      <c r="JN39" s="66"/>
      <c r="JP39" s="119"/>
      <c r="JQ39" s="66"/>
      <c r="JS39" s="119"/>
      <c r="JT39" s="66"/>
      <c r="JV39" s="119"/>
      <c r="JW39" s="66"/>
      <c r="JY39" s="119"/>
      <c r="JZ39" s="66"/>
      <c r="KB39" s="119"/>
      <c r="KC39" s="66"/>
      <c r="KE39" s="119"/>
      <c r="KF39" s="66"/>
      <c r="KH39" s="119"/>
      <c r="KI39" s="66"/>
      <c r="KK39" s="119"/>
      <c r="KL39" s="66"/>
      <c r="KN39" s="119"/>
      <c r="KO39" s="66"/>
      <c r="KQ39" s="119"/>
      <c r="KR39" s="66">
        <f t="shared" si="143"/>
        <v>0</v>
      </c>
      <c r="KS39" s="65">
        <f t="shared" si="144"/>
        <v>0</v>
      </c>
      <c r="KT39" s="119"/>
      <c r="KU39" s="66"/>
      <c r="KW39" s="119"/>
      <c r="KX39" s="66"/>
      <c r="KZ39" s="119"/>
      <c r="LA39" s="66"/>
      <c r="LC39" s="119"/>
      <c r="LD39" s="66"/>
      <c r="LF39" s="119"/>
      <c r="LG39" s="66"/>
      <c r="LI39" s="119"/>
      <c r="LJ39" s="66"/>
      <c r="LL39" s="119"/>
      <c r="LM39" s="66"/>
      <c r="LO39" s="119"/>
      <c r="LP39" s="66"/>
      <c r="LR39" s="119"/>
      <c r="LS39" s="66"/>
      <c r="LU39" s="119"/>
      <c r="LV39" s="66"/>
      <c r="LX39" s="119"/>
      <c r="LY39" s="66"/>
      <c r="MA39" s="119"/>
      <c r="MB39" s="66"/>
      <c r="MD39" s="119"/>
      <c r="ME39" s="66"/>
      <c r="MG39" s="119"/>
      <c r="MH39" s="66"/>
      <c r="MJ39" s="119"/>
      <c r="MM39" s="119"/>
      <c r="MP39" s="119"/>
      <c r="MS39" s="119"/>
      <c r="MV39" s="119"/>
      <c r="MW39" s="66"/>
      <c r="MY39" s="119"/>
      <c r="NB39" s="119"/>
      <c r="NE39" s="119"/>
      <c r="NF39" s="66">
        <f t="shared" si="177"/>
        <v>0</v>
      </c>
      <c r="NG39" s="65">
        <f t="shared" si="178"/>
        <v>0</v>
      </c>
      <c r="NH39" s="119"/>
      <c r="NK39" s="119"/>
      <c r="NN39" s="119"/>
      <c r="NO39" s="66"/>
      <c r="NQ39" s="119"/>
      <c r="NT39" s="119"/>
      <c r="NW39" s="119"/>
      <c r="NX39" s="66"/>
      <c r="NZ39" s="119"/>
      <c r="OA39" s="66"/>
      <c r="OC39" s="119"/>
      <c r="OD39" s="66"/>
      <c r="OF39" s="119"/>
      <c r="OG39" s="67"/>
    </row>
    <row r="40" spans="1:397" s="24" customFormat="1" ht="16.5" thickBot="1" x14ac:dyDescent="0.3">
      <c r="A40" s="21">
        <v>30</v>
      </c>
      <c r="B40" s="22" t="s">
        <v>233</v>
      </c>
      <c r="C40" s="68" t="s">
        <v>262</v>
      </c>
      <c r="D40" s="24">
        <v>210235</v>
      </c>
      <c r="F40" s="113">
        <f t="shared" ref="F40:F73" si="194">SUM(D40:E40)</f>
        <v>210235</v>
      </c>
      <c r="G40" s="27"/>
      <c r="I40" s="113">
        <f t="shared" ref="I40:I73" si="195">SUM(G40:H40)</f>
        <v>0</v>
      </c>
      <c r="L40" s="113">
        <f t="shared" ref="L40:L73" si="196">SUM(J40:K40)</f>
        <v>0</v>
      </c>
      <c r="O40" s="113">
        <f t="shared" ref="O40:O73" si="197">SUM(M40:N40)</f>
        <v>0</v>
      </c>
      <c r="R40" s="113">
        <f t="shared" ref="R40:R73" si="198">SUM(P40:Q40)</f>
        <v>0</v>
      </c>
      <c r="U40" s="113">
        <f t="shared" ref="U40:U73" si="199">SUM(S40:T40)</f>
        <v>0</v>
      </c>
      <c r="X40" s="113">
        <f t="shared" ref="X40:X73" si="200">SUM(V40:W40)</f>
        <v>0</v>
      </c>
      <c r="AA40" s="113">
        <f t="shared" ref="AA40:AA73" si="201">SUM(Y40:Z40)</f>
        <v>0</v>
      </c>
      <c r="AB40" s="25">
        <f t="shared" si="14"/>
        <v>0</v>
      </c>
      <c r="AC40" s="24">
        <f t="shared" si="15"/>
        <v>0</v>
      </c>
      <c r="AD40" s="113">
        <f t="shared" ref="AD40:AD73" si="202">SUM(AB40:AC40)</f>
        <v>0</v>
      </c>
      <c r="AG40" s="113">
        <f t="shared" ref="AG40:AG73" si="203">SUM(AE40:AF40)</f>
        <v>0</v>
      </c>
      <c r="AH40" s="25">
        <f t="shared" si="18"/>
        <v>210235</v>
      </c>
      <c r="AI40" s="24">
        <f t="shared" si="19"/>
        <v>0</v>
      </c>
      <c r="AJ40" s="113">
        <f t="shared" ref="AJ40:AJ73" si="204">SUM(AH40:AI40)</f>
        <v>210235</v>
      </c>
      <c r="AK40" s="24">
        <v>2900</v>
      </c>
      <c r="AM40" s="113">
        <f t="shared" ref="AM40:AM73" si="205">SUM(AK40:AL40)</f>
        <v>2900</v>
      </c>
      <c r="AP40" s="113">
        <f t="shared" ref="AP40:AP73" si="206">SUM(AN40:AO40)</f>
        <v>0</v>
      </c>
      <c r="AQ40" s="24">
        <v>10104</v>
      </c>
      <c r="AR40" s="24">
        <v>885</v>
      </c>
      <c r="AS40" s="113">
        <f t="shared" ref="AS40:AS73" si="207">SUM(AQ40:AR40)</f>
        <v>10989</v>
      </c>
      <c r="AV40" s="113">
        <f t="shared" ref="AV40:AV73" si="208">SUM(AT40:AU40)</f>
        <v>0</v>
      </c>
      <c r="AY40" s="113">
        <f t="shared" ref="AY40:AY73" si="209">SUM(AW40:AX40)</f>
        <v>0</v>
      </c>
      <c r="BB40" s="113">
        <f t="shared" ref="BB40:BB73" si="210">SUM(AZ40:BA40)</f>
        <v>0</v>
      </c>
      <c r="BE40" s="113">
        <f t="shared" ref="BE40:BE73" si="211">SUM(BC40:BD40)</f>
        <v>0</v>
      </c>
      <c r="BH40" s="113">
        <f t="shared" ref="BH40:BH73" si="212">SUM(BF40:BG40)</f>
        <v>0</v>
      </c>
      <c r="BK40" s="113">
        <f t="shared" ref="BK40:BK73" si="213">SUM(BI40:BJ40)</f>
        <v>0</v>
      </c>
      <c r="BL40" s="25">
        <f t="shared" ref="BL40:BL74" si="214">SUM(AK40,AN40,AQ40,AT40,AW40,AZ40,BC40,BF40,BI40)</f>
        <v>13004</v>
      </c>
      <c r="BM40" s="24">
        <f t="shared" ref="BM40:BM74" si="215">SUM(AL40,AO40,AR40,AU40,AX40,BA40,BD40,BG40,BJ40)</f>
        <v>885</v>
      </c>
      <c r="BN40" s="113">
        <f t="shared" ref="BN40:BN73" si="216">SUM(BL40:BM40)</f>
        <v>13889</v>
      </c>
      <c r="BO40" s="25"/>
      <c r="BQ40" s="113">
        <f t="shared" ref="BQ40:BQ73" si="217">SUM(BO40:BP40)</f>
        <v>0</v>
      </c>
      <c r="BR40" s="25"/>
      <c r="BT40" s="113">
        <f t="shared" ref="BT40:BT73" si="218">SUM(BR40:BS40)</f>
        <v>0</v>
      </c>
      <c r="BU40" s="25"/>
      <c r="BW40" s="113">
        <f t="shared" ref="BW40:BW73" si="219">SUM(BU40:BV40)</f>
        <v>0</v>
      </c>
      <c r="BX40" s="25"/>
      <c r="BZ40" s="113">
        <f t="shared" ref="BZ40:BZ73" si="220">SUM(BX40:BY40)</f>
        <v>0</v>
      </c>
      <c r="CA40" s="25"/>
      <c r="CC40" s="113">
        <f t="shared" ref="CC40:CC73" si="221">SUM(CA40:CB40)</f>
        <v>0</v>
      </c>
      <c r="CD40" s="25"/>
      <c r="CF40" s="113">
        <f t="shared" ref="CF40:CF73" si="222">SUM(CD40:CE40)</f>
        <v>0</v>
      </c>
      <c r="CG40" s="25"/>
      <c r="CI40" s="113">
        <f t="shared" ref="CI40:CI73" si="223">SUM(CG40:CH40)</f>
        <v>0</v>
      </c>
      <c r="CJ40" s="25"/>
      <c r="CL40" s="113">
        <f t="shared" ref="CL40:CL73" si="224">SUM(CJ40:CK40)</f>
        <v>0</v>
      </c>
      <c r="CM40" s="25">
        <f t="shared" si="41"/>
        <v>0</v>
      </c>
      <c r="CN40" s="24">
        <f t="shared" si="42"/>
        <v>0</v>
      </c>
      <c r="CO40" s="113">
        <f t="shared" ref="CO40:CO73" si="225">SUM(CM40:CN40)</f>
        <v>0</v>
      </c>
      <c r="CP40" s="25"/>
      <c r="CR40" s="113">
        <f t="shared" ref="CR40:CR73" si="226">SUM(CP40:CQ40)</f>
        <v>0</v>
      </c>
      <c r="CS40" s="25"/>
      <c r="CU40" s="113">
        <f t="shared" ref="CU40:CU73" si="227">SUM(CS40:CT40)</f>
        <v>0</v>
      </c>
      <c r="CV40" s="25"/>
      <c r="CX40" s="113">
        <f t="shared" ref="CX40:CX73" si="228">SUM(CV40:CW40)</f>
        <v>0</v>
      </c>
      <c r="CY40" s="25"/>
      <c r="DA40" s="113">
        <f t="shared" ref="DA40:DA73" si="229">SUM(CY40:CZ40)</f>
        <v>0</v>
      </c>
      <c r="DB40" s="25"/>
      <c r="DD40" s="113">
        <f t="shared" ref="DD40:DD73" si="230">SUM(DB40:DC40)</f>
        <v>0</v>
      </c>
      <c r="DE40" s="25">
        <f t="shared" si="49"/>
        <v>0</v>
      </c>
      <c r="DF40" s="24">
        <f t="shared" si="50"/>
        <v>0</v>
      </c>
      <c r="DG40" s="113">
        <f t="shared" ref="DG40:DG73" si="231">SUM(DE40:DF40)</f>
        <v>0</v>
      </c>
      <c r="DH40" s="25"/>
      <c r="DJ40" s="113">
        <f t="shared" ref="DJ40:DJ73" si="232">SUM(DH40:DI40)</f>
        <v>0</v>
      </c>
      <c r="DK40" s="25"/>
      <c r="DM40" s="113">
        <f t="shared" ref="DM40:DM73" si="233">SUM(DK40:DL40)</f>
        <v>0</v>
      </c>
      <c r="DP40" s="113">
        <f t="shared" ref="DP40:DP73" si="234">SUM(DN40:DO40)</f>
        <v>0</v>
      </c>
      <c r="DQ40" s="25"/>
      <c r="DS40" s="113">
        <f t="shared" ref="DS40:DS73" si="235">SUM(DQ40:DR40)</f>
        <v>0</v>
      </c>
      <c r="DV40" s="113">
        <f t="shared" ref="DV40:DV73" si="236">SUM(DT40:DU40)</f>
        <v>0</v>
      </c>
      <c r="DW40" s="25"/>
      <c r="DY40" s="113">
        <f t="shared" ref="DY40:DY73" si="237">SUM(DW40:DX40)</f>
        <v>0</v>
      </c>
      <c r="DZ40" s="25"/>
      <c r="EB40" s="113">
        <f t="shared" ref="EB40:EB73" si="238">SUM(DZ40:EA40)</f>
        <v>0</v>
      </c>
      <c r="EC40" s="25">
        <f t="shared" si="59"/>
        <v>0</v>
      </c>
      <c r="ED40" s="24">
        <f t="shared" si="60"/>
        <v>0</v>
      </c>
      <c r="EE40" s="113">
        <f t="shared" ref="EE40:EE73" si="239">SUM(EC40:ED40)</f>
        <v>0</v>
      </c>
      <c r="EF40" s="25"/>
      <c r="EH40" s="113">
        <f t="shared" ref="EH40:EH73" si="240">SUM(EF40:EG40)</f>
        <v>0</v>
      </c>
      <c r="EI40" s="24">
        <v>1730</v>
      </c>
      <c r="EK40" s="113">
        <f t="shared" ref="EK40:EK73" si="241">SUM(EI40:EJ40)</f>
        <v>1730</v>
      </c>
      <c r="EL40" s="25"/>
      <c r="EN40" s="113">
        <f t="shared" ref="EN40:EN73" si="242">SUM(EL40:EM40)</f>
        <v>0</v>
      </c>
      <c r="EO40" s="25">
        <f t="shared" si="65"/>
        <v>1730</v>
      </c>
      <c r="EP40" s="24">
        <f t="shared" si="66"/>
        <v>0</v>
      </c>
      <c r="EQ40" s="113">
        <f t="shared" ref="EQ40:EQ73" si="243">SUM(EO40:EP40)</f>
        <v>1730</v>
      </c>
      <c r="ET40" s="113">
        <f t="shared" ref="ET40:ET73" si="244">SUM(ER40:ES40)</f>
        <v>0</v>
      </c>
      <c r="EU40" s="25"/>
      <c r="EW40" s="113">
        <f t="shared" ref="EW40:EW73" si="245">SUM(EU40:EV40)</f>
        <v>0</v>
      </c>
      <c r="EX40" s="25"/>
      <c r="EZ40" s="113">
        <f t="shared" ref="EZ40:EZ73" si="246">SUM(EX40:EY40)</f>
        <v>0</v>
      </c>
      <c r="FA40" s="25"/>
      <c r="FC40" s="113">
        <f t="shared" ref="FC40:FC73" si="247">SUM(FA40:FB40)</f>
        <v>0</v>
      </c>
      <c r="FD40" s="25"/>
      <c r="FF40" s="113">
        <f t="shared" ref="FF40:FF73" si="248">SUM(FD40:FE40)</f>
        <v>0</v>
      </c>
      <c r="FG40" s="25"/>
      <c r="FI40" s="113">
        <f t="shared" ref="FI40:FI73" si="249">SUM(FG40:FH40)</f>
        <v>0</v>
      </c>
      <c r="FJ40" s="25">
        <f t="shared" si="74"/>
        <v>0</v>
      </c>
      <c r="FK40" s="24">
        <f t="shared" si="75"/>
        <v>0</v>
      </c>
      <c r="FL40" s="113">
        <f t="shared" ref="FL40:FL73" si="250">SUM(FJ40:FK40)</f>
        <v>0</v>
      </c>
      <c r="FM40" s="25"/>
      <c r="FO40" s="113">
        <f t="shared" ref="FO40:FO73" si="251">SUM(FM40:FN40)</f>
        <v>0</v>
      </c>
      <c r="FP40" s="25"/>
      <c r="FR40" s="113">
        <f t="shared" ref="FR40:FR73" si="252">SUM(FP40:FQ40)</f>
        <v>0</v>
      </c>
      <c r="FU40" s="113">
        <f t="shared" ref="FU40:FU73" si="253">SUM(FS40:FT40)</f>
        <v>0</v>
      </c>
      <c r="FV40" s="25"/>
      <c r="FX40" s="113">
        <f t="shared" ref="FX40:FX73" si="254">SUM(FV40:FW40)</f>
        <v>0</v>
      </c>
      <c r="FY40" s="25"/>
      <c r="GA40" s="113">
        <f t="shared" ref="GA40:GA73" si="255">SUM(FY40:FZ40)</f>
        <v>0</v>
      </c>
      <c r="GB40" s="25">
        <f t="shared" si="82"/>
        <v>0</v>
      </c>
      <c r="GC40" s="24">
        <f t="shared" si="83"/>
        <v>0</v>
      </c>
      <c r="GD40" s="113">
        <f t="shared" ref="GD40:GD73" si="256">SUM(GB40:GC40)</f>
        <v>0</v>
      </c>
      <c r="GE40" s="25"/>
      <c r="GG40" s="113">
        <f t="shared" ref="GG40:GG73" si="257">SUM(GE40:GF40)</f>
        <v>0</v>
      </c>
      <c r="GH40" s="25">
        <f t="shared" ref="GH40:GH74" si="258">SUM(GE40)</f>
        <v>0</v>
      </c>
      <c r="GI40" s="24">
        <f t="shared" si="86"/>
        <v>0</v>
      </c>
      <c r="GJ40" s="113">
        <f t="shared" ref="GJ40:GJ73" si="259">SUM(GH40:GI40)</f>
        <v>0</v>
      </c>
      <c r="GM40" s="113">
        <f t="shared" ref="GM40:GM73" si="260">SUM(GK40:GL40)</f>
        <v>0</v>
      </c>
      <c r="GP40" s="113">
        <f t="shared" ref="GP40:GP73" si="261">SUM(GN40:GO40)</f>
        <v>0</v>
      </c>
      <c r="GQ40" s="25">
        <f t="shared" si="90"/>
        <v>0</v>
      </c>
      <c r="GR40" s="24">
        <f t="shared" si="91"/>
        <v>0</v>
      </c>
      <c r="GS40" s="113">
        <f t="shared" ref="GS40:GS73" si="262">SUM(GQ40:GR40)</f>
        <v>0</v>
      </c>
      <c r="GT40" s="25">
        <f t="shared" ref="GT40:GT66" si="263">SUM(CM40,DE40,EC40,EO40,FJ40,GB40,GH40,GQ40)</f>
        <v>1730</v>
      </c>
      <c r="GU40" s="24">
        <f t="shared" ref="GU40:GU66" si="264">SUM(CN40,DF40,ED40,EP40,FK40,GC40,GI40,GR40)</f>
        <v>0</v>
      </c>
      <c r="GV40" s="113">
        <f t="shared" ref="GV40:GV73" si="265">SUM(GT40:GU40)</f>
        <v>1730</v>
      </c>
      <c r="GY40" s="113">
        <f t="shared" ref="GY40:GY73" si="266">SUM(GW40:GX40)</f>
        <v>0</v>
      </c>
      <c r="HB40" s="113">
        <f t="shared" ref="HB40:HB73" si="267">SUM(GZ40:HA40)</f>
        <v>0</v>
      </c>
      <c r="HE40" s="113">
        <f t="shared" ref="HE40:HE73" si="268">SUM(HC40:HD40)</f>
        <v>0</v>
      </c>
      <c r="HH40" s="113">
        <f t="shared" ref="HH40:HH73" si="269">SUM(HF40:HG40)</f>
        <v>0</v>
      </c>
      <c r="HK40" s="113">
        <f t="shared" ref="HK40:HK73" si="270">SUM(HI40:HJ40)</f>
        <v>0</v>
      </c>
      <c r="HL40" s="25"/>
      <c r="HN40" s="113">
        <f t="shared" ref="HN40:HN73" si="271">SUM(HL40:HM40)</f>
        <v>0</v>
      </c>
      <c r="HO40" s="25"/>
      <c r="HQ40" s="113">
        <f t="shared" ref="HQ40:HQ73" si="272">SUM(HO40:HP40)</f>
        <v>0</v>
      </c>
      <c r="HR40" s="25"/>
      <c r="HT40" s="113">
        <f t="shared" ref="HT40:HT73" si="273">SUM(HR40:HS40)</f>
        <v>0</v>
      </c>
      <c r="HU40" s="25">
        <f t="shared" ref="HU40:HU74" si="274">SUM(GW40,GZ40,HC40,HF40,HI40,HL40,HO40,HR40)</f>
        <v>0</v>
      </c>
      <c r="HV40" s="24">
        <f t="shared" ref="HV40:HV74" si="275">SUM(GX40,HA40,HD40,HG40,HJ40,HM40,HP40,HS40)</f>
        <v>0</v>
      </c>
      <c r="HW40" s="113">
        <f t="shared" ref="HW40:HW73" si="276">SUM(HU40:HV40)</f>
        <v>0</v>
      </c>
      <c r="HX40" s="25"/>
      <c r="HZ40" s="113">
        <f t="shared" ref="HZ40:HZ73" si="277">SUM(HX40:HY40)</f>
        <v>0</v>
      </c>
      <c r="IA40" s="25">
        <f t="shared" si="106"/>
        <v>0</v>
      </c>
      <c r="IB40" s="24">
        <f t="shared" si="107"/>
        <v>0</v>
      </c>
      <c r="IC40" s="113">
        <f t="shared" ref="IC40:IC73" si="278">SUM(IA40:IB40)</f>
        <v>0</v>
      </c>
      <c r="ID40" s="25"/>
      <c r="IF40" s="113">
        <f t="shared" ref="IF40:IF73" si="279">SUM(ID40:IE40)</f>
        <v>0</v>
      </c>
      <c r="IG40" s="25"/>
      <c r="II40" s="113">
        <f t="shared" ref="II40:II73" si="280">SUM(IG40:IH40)</f>
        <v>0</v>
      </c>
      <c r="IJ40" s="25">
        <f t="shared" si="111"/>
        <v>0</v>
      </c>
      <c r="IK40" s="24">
        <f t="shared" si="112"/>
        <v>0</v>
      </c>
      <c r="IL40" s="113">
        <f t="shared" ref="IL40:IL73" si="281">SUM(IJ40:IK40)</f>
        <v>0</v>
      </c>
      <c r="IM40" s="25"/>
      <c r="IO40" s="113">
        <f t="shared" ref="IO40:IO73" si="282">SUM(IM40:IN40)</f>
        <v>0</v>
      </c>
      <c r="IP40" s="25"/>
      <c r="IR40" s="113">
        <f t="shared" ref="IR40:IR73" si="283">SUM(IP40:IQ40)</f>
        <v>0</v>
      </c>
      <c r="IS40" s="25">
        <f t="shared" si="116"/>
        <v>0</v>
      </c>
      <c r="IT40" s="24">
        <f t="shared" si="117"/>
        <v>0</v>
      </c>
      <c r="IU40" s="113">
        <f t="shared" ref="IU40:IU73" si="284">SUM(IS40:IT40)</f>
        <v>0</v>
      </c>
      <c r="IV40" s="25"/>
      <c r="IX40" s="113">
        <f t="shared" ref="IX40:IX73" si="285">SUM(IV40:IW40)</f>
        <v>0</v>
      </c>
      <c r="IY40" s="25"/>
      <c r="JA40" s="113">
        <f t="shared" ref="JA40:JA73" si="286">SUM(IY40:IZ40)</f>
        <v>0</v>
      </c>
      <c r="JB40" s="25">
        <f t="shared" si="121"/>
        <v>0</v>
      </c>
      <c r="JC40" s="24">
        <f t="shared" si="122"/>
        <v>0</v>
      </c>
      <c r="JD40" s="113">
        <f t="shared" ref="JD40:JD73" si="287">SUM(JB40:JC40)</f>
        <v>0</v>
      </c>
      <c r="JE40" s="25"/>
      <c r="JG40" s="113">
        <f t="shared" ref="JG40:JG73" si="288">SUM(JE40:JF40)</f>
        <v>0</v>
      </c>
      <c r="JH40" s="25"/>
      <c r="JJ40" s="113">
        <f t="shared" ref="JJ40:JJ73" si="289">SUM(JH40:JI40)</f>
        <v>0</v>
      </c>
      <c r="JK40" s="25">
        <f t="shared" si="126"/>
        <v>0</v>
      </c>
      <c r="JL40" s="24">
        <f t="shared" si="127"/>
        <v>0</v>
      </c>
      <c r="JM40" s="113">
        <f t="shared" ref="JM40:JM73" si="290">SUM(JK40:JL40)</f>
        <v>0</v>
      </c>
      <c r="JN40" s="25"/>
      <c r="JP40" s="113">
        <f t="shared" ref="JP40:JP73" si="291">SUM(JN40:JO40)</f>
        <v>0</v>
      </c>
      <c r="JQ40" s="25">
        <f t="shared" si="130"/>
        <v>0</v>
      </c>
      <c r="JR40" s="24">
        <f t="shared" si="131"/>
        <v>0</v>
      </c>
      <c r="JS40" s="113">
        <f t="shared" ref="JS40:JS73" si="292">SUM(JQ40:JR40)</f>
        <v>0</v>
      </c>
      <c r="JT40" s="25"/>
      <c r="JV40" s="113">
        <f t="shared" ref="JV40:JV73" si="293">SUM(JT40:JU40)</f>
        <v>0</v>
      </c>
      <c r="JW40" s="25"/>
      <c r="JY40" s="113">
        <f t="shared" ref="JY40:JY73" si="294">SUM(JW40:JX40)</f>
        <v>0</v>
      </c>
      <c r="JZ40" s="25"/>
      <c r="KB40" s="113">
        <f t="shared" ref="KB40:KB73" si="295">SUM(JZ40:KA40)</f>
        <v>0</v>
      </c>
      <c r="KC40" s="25">
        <f t="shared" si="136"/>
        <v>0</v>
      </c>
      <c r="KD40" s="24">
        <f t="shared" si="137"/>
        <v>0</v>
      </c>
      <c r="KE40" s="113">
        <f t="shared" ref="KE40:KE73" si="296">SUM(KC40:KD40)</f>
        <v>0</v>
      </c>
      <c r="KF40" s="25"/>
      <c r="KH40" s="113">
        <f t="shared" ref="KH40:KH73" si="297">SUM(KF40:KG40)</f>
        <v>0</v>
      </c>
      <c r="KI40" s="25"/>
      <c r="KK40" s="113">
        <f t="shared" ref="KK40:KK73" si="298">SUM(KI40:KJ40)</f>
        <v>0</v>
      </c>
      <c r="KL40" s="25"/>
      <c r="KN40" s="113">
        <f t="shared" ref="KN40:KN73" si="299">SUM(KL40:KM40)</f>
        <v>0</v>
      </c>
      <c r="KO40" s="25"/>
      <c r="KQ40" s="113">
        <f t="shared" ref="KQ40:KQ73" si="300">SUM(KO40:KP40)</f>
        <v>0</v>
      </c>
      <c r="KR40" s="25">
        <f t="shared" si="143"/>
        <v>0</v>
      </c>
      <c r="KS40" s="24">
        <f t="shared" si="144"/>
        <v>0</v>
      </c>
      <c r="KT40" s="113">
        <f t="shared" ref="KT40:KT73" si="301">SUM(KR40:KS40)</f>
        <v>0</v>
      </c>
      <c r="KU40" s="25">
        <f t="shared" si="146"/>
        <v>0</v>
      </c>
      <c r="KV40" s="24">
        <f t="shared" si="147"/>
        <v>0</v>
      </c>
      <c r="KW40" s="113">
        <f t="shared" ref="KW40:KW73" si="302">SUM(KU40:KV40)</f>
        <v>0</v>
      </c>
      <c r="KZ40" s="113">
        <f t="shared" ref="KZ40:KZ73" si="303">SUM(KX40:KY40)</f>
        <v>0</v>
      </c>
      <c r="LA40" s="24">
        <v>1512245</v>
      </c>
      <c r="LB40" s="24">
        <f>7502+181+607+7140+181+603-864+2654+7140+181+604-57-22-40+24231+15105+58029</f>
        <v>123175</v>
      </c>
      <c r="LC40" s="113">
        <f t="shared" ref="LC40:LC73" si="304">SUM(LA40:LB40)</f>
        <v>1635420</v>
      </c>
      <c r="LF40" s="113">
        <f t="shared" ref="LF40:LF73" si="305">SUM(LD40:LE40)</f>
        <v>0</v>
      </c>
      <c r="LG40" s="24">
        <v>99286</v>
      </c>
      <c r="LI40" s="113">
        <f t="shared" ref="LI40:LI73" si="306">SUM(LG40:LH40)</f>
        <v>99286</v>
      </c>
      <c r="LL40" s="113">
        <f t="shared" ref="LL40:LL73" si="307">SUM(LJ40:LK40)</f>
        <v>0</v>
      </c>
      <c r="LM40" s="25">
        <f t="shared" si="154"/>
        <v>1611531</v>
      </c>
      <c r="LN40" s="24">
        <f t="shared" si="155"/>
        <v>123175</v>
      </c>
      <c r="LO40" s="113">
        <f t="shared" ref="LO40:LO73" si="308">SUM(LM40:LN40)</f>
        <v>1734706</v>
      </c>
      <c r="LP40" s="25"/>
      <c r="LR40" s="113">
        <f t="shared" ref="LR40:LR73" si="309">SUM(LP40:LQ40)</f>
        <v>0</v>
      </c>
      <c r="LS40" s="25"/>
      <c r="LU40" s="113">
        <f t="shared" ref="LU40:LU73" si="310">SUM(LS40:LT40)</f>
        <v>0</v>
      </c>
      <c r="LX40" s="113">
        <f t="shared" ref="LX40:LX73" si="311">SUM(LV40:LW40)</f>
        <v>0</v>
      </c>
      <c r="LY40" s="25"/>
      <c r="MA40" s="113">
        <f t="shared" ref="MA40:MA73" si="312">SUM(LY40:LZ40)</f>
        <v>0</v>
      </c>
      <c r="MB40" s="25">
        <f t="shared" si="161"/>
        <v>0</v>
      </c>
      <c r="MC40" s="24">
        <f t="shared" si="162"/>
        <v>0</v>
      </c>
      <c r="MD40" s="113">
        <f t="shared" ref="MD40:MD73" si="313">SUM(MB40:MC40)</f>
        <v>0</v>
      </c>
      <c r="ME40" s="25">
        <f t="shared" si="164"/>
        <v>1611531</v>
      </c>
      <c r="MF40" s="24">
        <f t="shared" si="165"/>
        <v>123175</v>
      </c>
      <c r="MG40" s="113">
        <f t="shared" ref="MG40:MG73" si="314">SUM(ME40:MF40)</f>
        <v>1734706</v>
      </c>
      <c r="MH40" s="25"/>
      <c r="MJ40" s="113">
        <f t="shared" ref="MJ40:MJ73" si="315">SUM(MH40:MI40)</f>
        <v>0</v>
      </c>
      <c r="MK40" s="24">
        <v>97976</v>
      </c>
      <c r="MM40" s="113">
        <f t="shared" ref="MM40:MM73" si="316">SUM(MK40:ML40)</f>
        <v>97976</v>
      </c>
      <c r="MP40" s="113">
        <f t="shared" ref="MP40:MP73" si="317">SUM(MN40:MO40)</f>
        <v>0</v>
      </c>
      <c r="MQ40" s="24">
        <v>42160</v>
      </c>
      <c r="MS40" s="113">
        <f t="shared" ref="MS40:MS73" si="318">SUM(MQ40:MR40)</f>
        <v>42160</v>
      </c>
      <c r="MV40" s="113">
        <f t="shared" ref="MV40:MV73" si="319">SUM(MT40:MU40)</f>
        <v>0</v>
      </c>
      <c r="MW40" s="25">
        <f t="shared" si="172"/>
        <v>140136</v>
      </c>
      <c r="MX40" s="24">
        <f t="shared" si="173"/>
        <v>0</v>
      </c>
      <c r="MY40" s="113">
        <f t="shared" ref="MY40:MY73" si="320">SUM(MW40:MX40)</f>
        <v>140136</v>
      </c>
      <c r="NB40" s="113">
        <f t="shared" ref="NB40:NB73" si="321">SUM(MZ40:NA40)</f>
        <v>0</v>
      </c>
      <c r="NC40" s="24">
        <f>1250+1950</f>
        <v>3200</v>
      </c>
      <c r="NE40" s="113">
        <f t="shared" ref="NE40:NE73" si="322">SUM(NC40:ND40)</f>
        <v>3200</v>
      </c>
      <c r="NF40" s="25">
        <f t="shared" si="177"/>
        <v>3200</v>
      </c>
      <c r="NG40" s="24">
        <f t="shared" si="178"/>
        <v>0</v>
      </c>
      <c r="NH40" s="113">
        <f t="shared" ref="NH40:NH73" si="323">SUM(NF40:NG40)</f>
        <v>3200</v>
      </c>
      <c r="NK40" s="113">
        <f t="shared" ref="NK40:NK73" si="324">SUM(NI40:NJ40)</f>
        <v>0</v>
      </c>
      <c r="NN40" s="113">
        <f t="shared" ref="NN40:NN73" si="325">SUM(NL40:NM40)</f>
        <v>0</v>
      </c>
      <c r="NO40" s="25">
        <f t="shared" si="182"/>
        <v>0</v>
      </c>
      <c r="NP40" s="24">
        <f t="shared" si="183"/>
        <v>0</v>
      </c>
      <c r="NQ40" s="113">
        <f t="shared" ref="NQ40:NQ73" si="326">SUM(NO40:NP40)</f>
        <v>0</v>
      </c>
      <c r="NT40" s="113">
        <f t="shared" ref="NT40:NT73" si="327">SUM(NR40:NS40)</f>
        <v>0</v>
      </c>
      <c r="NU40" s="24">
        <f t="shared" si="186"/>
        <v>0</v>
      </c>
      <c r="NV40" s="24">
        <f t="shared" si="187"/>
        <v>0</v>
      </c>
      <c r="NW40" s="113">
        <f t="shared" ref="NW40:NW73" si="328">SUM(NU40:NV40)</f>
        <v>0</v>
      </c>
      <c r="NX40" s="25">
        <f t="shared" ref="NX40:NX74" si="329">SUM(MW40,NF40,NO40,NU40)</f>
        <v>143336</v>
      </c>
      <c r="NY40" s="24">
        <f t="shared" si="190"/>
        <v>0</v>
      </c>
      <c r="NZ40" s="113">
        <f t="shared" ref="NZ40:NZ73" si="330">SUM(NX40:NY40)</f>
        <v>143336</v>
      </c>
      <c r="OA40" s="25">
        <f t="shared" ref="OA40:OA74" si="331">SUM(GT40,JQ40,KU40,ME40,NX40)</f>
        <v>1756597</v>
      </c>
      <c r="OB40" s="24">
        <f t="shared" ref="OB40:OB74" si="332">SUM(GU40,JR40,KV40,MF40,NY40)</f>
        <v>123175</v>
      </c>
      <c r="OC40" s="113">
        <f t="shared" ref="OC40:OC73" si="333">SUM(OA40:OB40)</f>
        <v>1879772</v>
      </c>
      <c r="OD40" s="25">
        <f t="shared" ref="OD40:OD74" si="334">SUM(AH40,BL40,OA40)</f>
        <v>1979836</v>
      </c>
      <c r="OE40" s="24">
        <f t="shared" ref="OE40:OE74" si="335">SUM(AI40,BM40,OB40)</f>
        <v>124060</v>
      </c>
      <c r="OF40" s="113">
        <f t="shared" ref="OF40:OF73" si="336">SUM(OD40:OE40)</f>
        <v>2103896</v>
      </c>
      <c r="OG40" s="27"/>
    </row>
    <row r="41" spans="1:397" s="24" customFormat="1" ht="16.5" thickBot="1" x14ac:dyDescent="0.3">
      <c r="A41" s="21">
        <v>31</v>
      </c>
      <c r="B41" s="22" t="s">
        <v>305</v>
      </c>
      <c r="C41" s="68" t="s">
        <v>192</v>
      </c>
      <c r="F41" s="113">
        <f t="shared" si="194"/>
        <v>0</v>
      </c>
      <c r="G41" s="27"/>
      <c r="I41" s="113">
        <f t="shared" si="195"/>
        <v>0</v>
      </c>
      <c r="L41" s="113">
        <f t="shared" si="196"/>
        <v>0</v>
      </c>
      <c r="O41" s="113">
        <f t="shared" si="197"/>
        <v>0</v>
      </c>
      <c r="R41" s="113">
        <f t="shared" si="198"/>
        <v>0</v>
      </c>
      <c r="U41" s="113">
        <f t="shared" si="199"/>
        <v>0</v>
      </c>
      <c r="X41" s="113">
        <f t="shared" si="200"/>
        <v>0</v>
      </c>
      <c r="AA41" s="113">
        <f t="shared" si="201"/>
        <v>0</v>
      </c>
      <c r="AB41" s="25">
        <f t="shared" si="14"/>
        <v>0</v>
      </c>
      <c r="AC41" s="24">
        <f t="shared" si="15"/>
        <v>0</v>
      </c>
      <c r="AD41" s="113">
        <f t="shared" si="202"/>
        <v>0</v>
      </c>
      <c r="AG41" s="113">
        <f t="shared" si="203"/>
        <v>0</v>
      </c>
      <c r="AH41" s="25">
        <f t="shared" si="18"/>
        <v>0</v>
      </c>
      <c r="AI41" s="24">
        <f t="shared" si="19"/>
        <v>0</v>
      </c>
      <c r="AJ41" s="113">
        <f t="shared" si="204"/>
        <v>0</v>
      </c>
      <c r="AM41" s="113">
        <f t="shared" si="205"/>
        <v>0</v>
      </c>
      <c r="AP41" s="113">
        <f t="shared" si="206"/>
        <v>0</v>
      </c>
      <c r="AS41" s="113">
        <f t="shared" si="207"/>
        <v>0</v>
      </c>
      <c r="AV41" s="113">
        <f t="shared" si="208"/>
        <v>0</v>
      </c>
      <c r="AY41" s="113">
        <f t="shared" si="209"/>
        <v>0</v>
      </c>
      <c r="BB41" s="113">
        <f t="shared" si="210"/>
        <v>0</v>
      </c>
      <c r="BE41" s="113">
        <f t="shared" si="211"/>
        <v>0</v>
      </c>
      <c r="BH41" s="113">
        <f t="shared" si="212"/>
        <v>0</v>
      </c>
      <c r="BK41" s="113">
        <f t="shared" si="213"/>
        <v>0</v>
      </c>
      <c r="BL41" s="25">
        <f t="shared" si="214"/>
        <v>0</v>
      </c>
      <c r="BM41" s="24">
        <f t="shared" si="215"/>
        <v>0</v>
      </c>
      <c r="BN41" s="113">
        <f t="shared" si="216"/>
        <v>0</v>
      </c>
      <c r="BO41" s="25"/>
      <c r="BQ41" s="113">
        <f t="shared" si="217"/>
        <v>0</v>
      </c>
      <c r="BR41" s="25"/>
      <c r="BT41" s="113">
        <f t="shared" si="218"/>
        <v>0</v>
      </c>
      <c r="BU41" s="25"/>
      <c r="BW41" s="113">
        <f t="shared" si="219"/>
        <v>0</v>
      </c>
      <c r="BX41" s="25"/>
      <c r="BZ41" s="113">
        <f t="shared" si="220"/>
        <v>0</v>
      </c>
      <c r="CA41" s="25"/>
      <c r="CC41" s="113">
        <f t="shared" si="221"/>
        <v>0</v>
      </c>
      <c r="CD41" s="25"/>
      <c r="CF41" s="113">
        <f t="shared" si="222"/>
        <v>0</v>
      </c>
      <c r="CG41" s="25"/>
      <c r="CI41" s="113">
        <f t="shared" si="223"/>
        <v>0</v>
      </c>
      <c r="CJ41" s="25"/>
      <c r="CL41" s="113">
        <f t="shared" si="224"/>
        <v>0</v>
      </c>
      <c r="CM41" s="25">
        <f t="shared" si="41"/>
        <v>0</v>
      </c>
      <c r="CN41" s="24">
        <f t="shared" si="42"/>
        <v>0</v>
      </c>
      <c r="CO41" s="113">
        <f t="shared" si="225"/>
        <v>0</v>
      </c>
      <c r="CP41" s="25"/>
      <c r="CR41" s="113">
        <f t="shared" si="226"/>
        <v>0</v>
      </c>
      <c r="CS41" s="25"/>
      <c r="CU41" s="113">
        <f t="shared" si="227"/>
        <v>0</v>
      </c>
      <c r="CV41" s="25"/>
      <c r="CX41" s="113">
        <f t="shared" si="228"/>
        <v>0</v>
      </c>
      <c r="CY41" s="25"/>
      <c r="DA41" s="113">
        <f t="shared" si="229"/>
        <v>0</v>
      </c>
      <c r="DB41" s="25"/>
      <c r="DD41" s="113">
        <f t="shared" si="230"/>
        <v>0</v>
      </c>
      <c r="DE41" s="25">
        <f t="shared" si="49"/>
        <v>0</v>
      </c>
      <c r="DF41" s="24">
        <f t="shared" si="50"/>
        <v>0</v>
      </c>
      <c r="DG41" s="113">
        <f t="shared" si="231"/>
        <v>0</v>
      </c>
      <c r="DH41" s="25"/>
      <c r="DJ41" s="113">
        <f t="shared" si="232"/>
        <v>0</v>
      </c>
      <c r="DK41" s="25"/>
      <c r="DM41" s="113">
        <f t="shared" si="233"/>
        <v>0</v>
      </c>
      <c r="DP41" s="113">
        <f t="shared" si="234"/>
        <v>0</v>
      </c>
      <c r="DQ41" s="25"/>
      <c r="DS41" s="113">
        <f t="shared" si="235"/>
        <v>0</v>
      </c>
      <c r="DV41" s="113">
        <f t="shared" si="236"/>
        <v>0</v>
      </c>
      <c r="DW41" s="25"/>
      <c r="DY41" s="113">
        <f t="shared" si="237"/>
        <v>0</v>
      </c>
      <c r="DZ41" s="25"/>
      <c r="EB41" s="113">
        <f t="shared" si="238"/>
        <v>0</v>
      </c>
      <c r="EC41" s="25">
        <f t="shared" si="59"/>
        <v>0</v>
      </c>
      <c r="ED41" s="24">
        <f t="shared" si="60"/>
        <v>0</v>
      </c>
      <c r="EE41" s="113">
        <f t="shared" si="239"/>
        <v>0</v>
      </c>
      <c r="EF41" s="25"/>
      <c r="EH41" s="113">
        <f t="shared" si="240"/>
        <v>0</v>
      </c>
      <c r="EK41" s="113">
        <f t="shared" si="241"/>
        <v>0</v>
      </c>
      <c r="EL41" s="25"/>
      <c r="EN41" s="113">
        <f t="shared" si="242"/>
        <v>0</v>
      </c>
      <c r="EO41" s="25">
        <f t="shared" si="65"/>
        <v>0</v>
      </c>
      <c r="EP41" s="24">
        <f t="shared" si="66"/>
        <v>0</v>
      </c>
      <c r="EQ41" s="113">
        <f t="shared" si="243"/>
        <v>0</v>
      </c>
      <c r="ET41" s="113">
        <f t="shared" si="244"/>
        <v>0</v>
      </c>
      <c r="EU41" s="25"/>
      <c r="EW41" s="113">
        <f t="shared" si="245"/>
        <v>0</v>
      </c>
      <c r="EX41" s="25"/>
      <c r="EZ41" s="113">
        <f t="shared" si="246"/>
        <v>0</v>
      </c>
      <c r="FA41" s="25"/>
      <c r="FC41" s="113">
        <f t="shared" si="247"/>
        <v>0</v>
      </c>
      <c r="FD41" s="25"/>
      <c r="FF41" s="113">
        <f t="shared" si="248"/>
        <v>0</v>
      </c>
      <c r="FG41" s="25"/>
      <c r="FI41" s="113">
        <f t="shared" si="249"/>
        <v>0</v>
      </c>
      <c r="FJ41" s="25">
        <f t="shared" si="74"/>
        <v>0</v>
      </c>
      <c r="FK41" s="24">
        <f t="shared" si="75"/>
        <v>0</v>
      </c>
      <c r="FL41" s="113">
        <f t="shared" si="250"/>
        <v>0</v>
      </c>
      <c r="FM41" s="25"/>
      <c r="FO41" s="113">
        <f t="shared" si="251"/>
        <v>0</v>
      </c>
      <c r="FP41" s="25"/>
      <c r="FR41" s="113">
        <f t="shared" si="252"/>
        <v>0</v>
      </c>
      <c r="FU41" s="113">
        <f t="shared" si="253"/>
        <v>0</v>
      </c>
      <c r="FV41" s="25"/>
      <c r="FX41" s="113">
        <f t="shared" si="254"/>
        <v>0</v>
      </c>
      <c r="FY41" s="25"/>
      <c r="GA41" s="113">
        <f t="shared" si="255"/>
        <v>0</v>
      </c>
      <c r="GB41" s="25">
        <f t="shared" si="82"/>
        <v>0</v>
      </c>
      <c r="GC41" s="24">
        <f t="shared" si="83"/>
        <v>0</v>
      </c>
      <c r="GD41" s="113">
        <f t="shared" si="256"/>
        <v>0</v>
      </c>
      <c r="GE41" s="25"/>
      <c r="GG41" s="113">
        <f t="shared" si="257"/>
        <v>0</v>
      </c>
      <c r="GH41" s="25">
        <f t="shared" si="258"/>
        <v>0</v>
      </c>
      <c r="GI41" s="24">
        <f t="shared" si="86"/>
        <v>0</v>
      </c>
      <c r="GJ41" s="113">
        <f t="shared" si="259"/>
        <v>0</v>
      </c>
      <c r="GM41" s="113">
        <f t="shared" si="260"/>
        <v>0</v>
      </c>
      <c r="GP41" s="113">
        <f t="shared" si="261"/>
        <v>0</v>
      </c>
      <c r="GQ41" s="25">
        <f t="shared" si="90"/>
        <v>0</v>
      </c>
      <c r="GR41" s="24">
        <f t="shared" si="91"/>
        <v>0</v>
      </c>
      <c r="GS41" s="113">
        <f t="shared" si="262"/>
        <v>0</v>
      </c>
      <c r="GT41" s="25">
        <f t="shared" si="263"/>
        <v>0</v>
      </c>
      <c r="GU41" s="24">
        <f t="shared" si="264"/>
        <v>0</v>
      </c>
      <c r="GV41" s="113">
        <f t="shared" si="265"/>
        <v>0</v>
      </c>
      <c r="GY41" s="113">
        <f t="shared" si="266"/>
        <v>0</v>
      </c>
      <c r="HB41" s="113">
        <f t="shared" si="267"/>
        <v>0</v>
      </c>
      <c r="HE41" s="113">
        <f t="shared" si="268"/>
        <v>0</v>
      </c>
      <c r="HH41" s="113">
        <f t="shared" si="269"/>
        <v>0</v>
      </c>
      <c r="HK41" s="113">
        <f t="shared" si="270"/>
        <v>0</v>
      </c>
      <c r="HL41" s="25"/>
      <c r="HN41" s="113">
        <f t="shared" si="271"/>
        <v>0</v>
      </c>
      <c r="HO41" s="25"/>
      <c r="HQ41" s="113">
        <f t="shared" si="272"/>
        <v>0</v>
      </c>
      <c r="HR41" s="25"/>
      <c r="HT41" s="113">
        <f t="shared" si="273"/>
        <v>0</v>
      </c>
      <c r="HU41" s="25">
        <f t="shared" si="274"/>
        <v>0</v>
      </c>
      <c r="HV41" s="24">
        <f t="shared" si="275"/>
        <v>0</v>
      </c>
      <c r="HW41" s="113">
        <f t="shared" si="276"/>
        <v>0</v>
      </c>
      <c r="HX41" s="25"/>
      <c r="HZ41" s="113">
        <f t="shared" si="277"/>
        <v>0</v>
      </c>
      <c r="IA41" s="25">
        <f t="shared" si="106"/>
        <v>0</v>
      </c>
      <c r="IB41" s="24">
        <f t="shared" si="107"/>
        <v>0</v>
      </c>
      <c r="IC41" s="113">
        <f t="shared" si="278"/>
        <v>0</v>
      </c>
      <c r="ID41" s="25"/>
      <c r="IF41" s="113">
        <f t="shared" si="279"/>
        <v>0</v>
      </c>
      <c r="IG41" s="25"/>
      <c r="II41" s="113">
        <f t="shared" si="280"/>
        <v>0</v>
      </c>
      <c r="IJ41" s="25">
        <f t="shared" si="111"/>
        <v>0</v>
      </c>
      <c r="IK41" s="24">
        <f t="shared" si="112"/>
        <v>0</v>
      </c>
      <c r="IL41" s="113">
        <f t="shared" si="281"/>
        <v>0</v>
      </c>
      <c r="IM41" s="25"/>
      <c r="IO41" s="113">
        <f t="shared" si="282"/>
        <v>0</v>
      </c>
      <c r="IP41" s="25"/>
      <c r="IR41" s="113">
        <f t="shared" si="283"/>
        <v>0</v>
      </c>
      <c r="IS41" s="25">
        <f t="shared" si="116"/>
        <v>0</v>
      </c>
      <c r="IT41" s="24">
        <f t="shared" si="117"/>
        <v>0</v>
      </c>
      <c r="IU41" s="113">
        <f t="shared" si="284"/>
        <v>0</v>
      </c>
      <c r="IV41" s="25"/>
      <c r="IX41" s="113">
        <f t="shared" si="285"/>
        <v>0</v>
      </c>
      <c r="IY41" s="25"/>
      <c r="JA41" s="113">
        <f t="shared" si="286"/>
        <v>0</v>
      </c>
      <c r="JB41" s="25">
        <f t="shared" si="121"/>
        <v>0</v>
      </c>
      <c r="JC41" s="24">
        <f t="shared" si="122"/>
        <v>0</v>
      </c>
      <c r="JD41" s="113">
        <f t="shared" si="287"/>
        <v>0</v>
      </c>
      <c r="JE41" s="25"/>
      <c r="JG41" s="113">
        <f t="shared" si="288"/>
        <v>0</v>
      </c>
      <c r="JH41" s="25"/>
      <c r="JJ41" s="113">
        <f t="shared" si="289"/>
        <v>0</v>
      </c>
      <c r="JK41" s="25">
        <f t="shared" si="126"/>
        <v>0</v>
      </c>
      <c r="JL41" s="24">
        <f t="shared" si="127"/>
        <v>0</v>
      </c>
      <c r="JM41" s="113">
        <f t="shared" si="290"/>
        <v>0</v>
      </c>
      <c r="JN41" s="25"/>
      <c r="JP41" s="113">
        <f t="shared" si="291"/>
        <v>0</v>
      </c>
      <c r="JQ41" s="25">
        <f t="shared" si="130"/>
        <v>0</v>
      </c>
      <c r="JR41" s="24">
        <f t="shared" si="131"/>
        <v>0</v>
      </c>
      <c r="JS41" s="113">
        <f t="shared" si="292"/>
        <v>0</v>
      </c>
      <c r="JT41" s="25"/>
      <c r="JV41" s="113">
        <f t="shared" si="293"/>
        <v>0</v>
      </c>
      <c r="JW41" s="25"/>
      <c r="JY41" s="113">
        <f t="shared" si="294"/>
        <v>0</v>
      </c>
      <c r="JZ41" s="25"/>
      <c r="KB41" s="113">
        <f t="shared" si="295"/>
        <v>0</v>
      </c>
      <c r="KC41" s="25">
        <f t="shared" si="136"/>
        <v>0</v>
      </c>
      <c r="KD41" s="24">
        <f t="shared" si="137"/>
        <v>0</v>
      </c>
      <c r="KE41" s="113">
        <f t="shared" si="296"/>
        <v>0</v>
      </c>
      <c r="KF41" s="25"/>
      <c r="KH41" s="113">
        <f t="shared" si="297"/>
        <v>0</v>
      </c>
      <c r="KI41" s="25"/>
      <c r="KK41" s="113">
        <f t="shared" si="298"/>
        <v>0</v>
      </c>
      <c r="KL41" s="25"/>
      <c r="KN41" s="113">
        <f t="shared" si="299"/>
        <v>0</v>
      </c>
      <c r="KO41" s="25"/>
      <c r="KQ41" s="113">
        <f t="shared" si="300"/>
        <v>0</v>
      </c>
      <c r="KR41" s="25">
        <f t="shared" si="143"/>
        <v>0</v>
      </c>
      <c r="KS41" s="24">
        <f t="shared" si="144"/>
        <v>0</v>
      </c>
      <c r="KT41" s="113">
        <f t="shared" si="301"/>
        <v>0</v>
      </c>
      <c r="KU41" s="25">
        <f t="shared" si="146"/>
        <v>0</v>
      </c>
      <c r="KV41" s="24">
        <f t="shared" si="147"/>
        <v>0</v>
      </c>
      <c r="KW41" s="113">
        <f t="shared" si="302"/>
        <v>0</v>
      </c>
      <c r="KZ41" s="113">
        <f t="shared" si="303"/>
        <v>0</v>
      </c>
      <c r="LC41" s="113">
        <f t="shared" si="304"/>
        <v>0</v>
      </c>
      <c r="LF41" s="113">
        <f t="shared" si="305"/>
        <v>0</v>
      </c>
      <c r="LI41" s="113">
        <f t="shared" si="306"/>
        <v>0</v>
      </c>
      <c r="LL41" s="113">
        <f t="shared" si="307"/>
        <v>0</v>
      </c>
      <c r="LM41" s="25">
        <f t="shared" si="154"/>
        <v>0</v>
      </c>
      <c r="LN41" s="24">
        <f t="shared" si="155"/>
        <v>0</v>
      </c>
      <c r="LO41" s="113">
        <f t="shared" si="308"/>
        <v>0</v>
      </c>
      <c r="LP41" s="25"/>
      <c r="LR41" s="113">
        <f t="shared" si="309"/>
        <v>0</v>
      </c>
      <c r="LS41" s="25"/>
      <c r="LU41" s="113">
        <f t="shared" si="310"/>
        <v>0</v>
      </c>
      <c r="LX41" s="113">
        <f t="shared" si="311"/>
        <v>0</v>
      </c>
      <c r="LY41" s="25"/>
      <c r="MA41" s="113">
        <f t="shared" si="312"/>
        <v>0</v>
      </c>
      <c r="MB41" s="25">
        <f t="shared" si="161"/>
        <v>0</v>
      </c>
      <c r="MC41" s="24">
        <f t="shared" si="162"/>
        <v>0</v>
      </c>
      <c r="MD41" s="113">
        <f t="shared" si="313"/>
        <v>0</v>
      </c>
      <c r="ME41" s="25">
        <f t="shared" si="164"/>
        <v>0</v>
      </c>
      <c r="MF41" s="24">
        <f t="shared" si="165"/>
        <v>0</v>
      </c>
      <c r="MG41" s="113">
        <f t="shared" si="314"/>
        <v>0</v>
      </c>
      <c r="MH41" s="25"/>
      <c r="MJ41" s="113">
        <f t="shared" si="315"/>
        <v>0</v>
      </c>
      <c r="MK41" s="24">
        <v>647185</v>
      </c>
      <c r="MM41" s="113">
        <f t="shared" si="316"/>
        <v>647185</v>
      </c>
      <c r="MP41" s="113">
        <f t="shared" si="317"/>
        <v>0</v>
      </c>
      <c r="MQ41" s="24">
        <v>357840</v>
      </c>
      <c r="MS41" s="113">
        <f t="shared" si="318"/>
        <v>357840</v>
      </c>
      <c r="MV41" s="113">
        <f t="shared" si="319"/>
        <v>0</v>
      </c>
      <c r="MW41" s="25">
        <f t="shared" si="172"/>
        <v>1005025</v>
      </c>
      <c r="MX41" s="24">
        <f t="shared" si="173"/>
        <v>0</v>
      </c>
      <c r="MY41" s="113">
        <f t="shared" si="320"/>
        <v>1005025</v>
      </c>
      <c r="MZ41" s="24">
        <v>14376</v>
      </c>
      <c r="NB41" s="113">
        <f t="shared" si="321"/>
        <v>14376</v>
      </c>
      <c r="NC41" s="24">
        <f>23750+37050</f>
        <v>60800</v>
      </c>
      <c r="NE41" s="113">
        <f t="shared" si="322"/>
        <v>60800</v>
      </c>
      <c r="NF41" s="25">
        <f t="shared" si="177"/>
        <v>75176</v>
      </c>
      <c r="NG41" s="24">
        <f t="shared" si="178"/>
        <v>0</v>
      </c>
      <c r="NH41" s="113">
        <f t="shared" si="323"/>
        <v>75176</v>
      </c>
      <c r="NK41" s="113">
        <f t="shared" si="324"/>
        <v>0</v>
      </c>
      <c r="NN41" s="113">
        <f t="shared" si="325"/>
        <v>0</v>
      </c>
      <c r="NO41" s="25">
        <f t="shared" si="182"/>
        <v>0</v>
      </c>
      <c r="NP41" s="24">
        <f t="shared" si="183"/>
        <v>0</v>
      </c>
      <c r="NQ41" s="113">
        <f t="shared" si="326"/>
        <v>0</v>
      </c>
      <c r="NT41" s="113">
        <f t="shared" si="327"/>
        <v>0</v>
      </c>
      <c r="NU41" s="24">
        <f t="shared" si="186"/>
        <v>0</v>
      </c>
      <c r="NV41" s="24">
        <f t="shared" si="187"/>
        <v>0</v>
      </c>
      <c r="NW41" s="113">
        <f t="shared" si="328"/>
        <v>0</v>
      </c>
      <c r="NX41" s="25">
        <f t="shared" si="329"/>
        <v>1080201</v>
      </c>
      <c r="NY41" s="24">
        <f t="shared" si="190"/>
        <v>0</v>
      </c>
      <c r="NZ41" s="113">
        <f t="shared" si="330"/>
        <v>1080201</v>
      </c>
      <c r="OA41" s="25">
        <f t="shared" si="331"/>
        <v>1080201</v>
      </c>
      <c r="OB41" s="24">
        <f t="shared" si="332"/>
        <v>0</v>
      </c>
      <c r="OC41" s="113">
        <f t="shared" si="333"/>
        <v>1080201</v>
      </c>
      <c r="OD41" s="25">
        <f t="shared" si="334"/>
        <v>1080201</v>
      </c>
      <c r="OE41" s="24">
        <f t="shared" si="335"/>
        <v>0</v>
      </c>
      <c r="OF41" s="113">
        <f t="shared" si="336"/>
        <v>1080201</v>
      </c>
      <c r="OG41" s="27"/>
    </row>
    <row r="42" spans="1:397" s="33" customFormat="1" x14ac:dyDescent="0.25">
      <c r="A42" s="30">
        <v>32</v>
      </c>
      <c r="B42" s="31" t="s">
        <v>234</v>
      </c>
      <c r="C42" s="69" t="s">
        <v>193</v>
      </c>
      <c r="F42" s="114">
        <f t="shared" si="194"/>
        <v>0</v>
      </c>
      <c r="G42" s="35"/>
      <c r="I42" s="114">
        <f t="shared" si="195"/>
        <v>0</v>
      </c>
      <c r="L42" s="114">
        <f t="shared" si="196"/>
        <v>0</v>
      </c>
      <c r="O42" s="114">
        <f t="shared" si="197"/>
        <v>0</v>
      </c>
      <c r="R42" s="114">
        <f t="shared" si="198"/>
        <v>0</v>
      </c>
      <c r="U42" s="114">
        <f t="shared" si="199"/>
        <v>0</v>
      </c>
      <c r="X42" s="114">
        <f t="shared" si="200"/>
        <v>0</v>
      </c>
      <c r="AA42" s="114">
        <f t="shared" si="201"/>
        <v>0</v>
      </c>
      <c r="AB42" s="34">
        <f t="shared" si="14"/>
        <v>0</v>
      </c>
      <c r="AC42" s="33">
        <f t="shared" si="15"/>
        <v>0</v>
      </c>
      <c r="AD42" s="114">
        <f t="shared" si="202"/>
        <v>0</v>
      </c>
      <c r="AG42" s="114">
        <f t="shared" si="203"/>
        <v>0</v>
      </c>
      <c r="AH42" s="34">
        <f t="shared" si="18"/>
        <v>0</v>
      </c>
      <c r="AI42" s="33">
        <f t="shared" si="19"/>
        <v>0</v>
      </c>
      <c r="AJ42" s="114">
        <f t="shared" si="204"/>
        <v>0</v>
      </c>
      <c r="AM42" s="114">
        <f t="shared" si="205"/>
        <v>0</v>
      </c>
      <c r="AP42" s="114">
        <f t="shared" si="206"/>
        <v>0</v>
      </c>
      <c r="AS42" s="114">
        <f t="shared" si="207"/>
        <v>0</v>
      </c>
      <c r="AV42" s="114">
        <f t="shared" si="208"/>
        <v>0</v>
      </c>
      <c r="AY42" s="114">
        <f t="shared" si="209"/>
        <v>0</v>
      </c>
      <c r="BB42" s="114">
        <f t="shared" si="210"/>
        <v>0</v>
      </c>
      <c r="BE42" s="114">
        <f t="shared" si="211"/>
        <v>0</v>
      </c>
      <c r="BH42" s="114">
        <f t="shared" si="212"/>
        <v>0</v>
      </c>
      <c r="BK42" s="114">
        <f t="shared" si="213"/>
        <v>0</v>
      </c>
      <c r="BL42" s="34">
        <f t="shared" si="214"/>
        <v>0</v>
      </c>
      <c r="BM42" s="33">
        <f t="shared" si="215"/>
        <v>0</v>
      </c>
      <c r="BN42" s="114">
        <f t="shared" si="216"/>
        <v>0</v>
      </c>
      <c r="BO42" s="34"/>
      <c r="BQ42" s="114">
        <f t="shared" si="217"/>
        <v>0</v>
      </c>
      <c r="BR42" s="34"/>
      <c r="BT42" s="114">
        <f t="shared" si="218"/>
        <v>0</v>
      </c>
      <c r="BU42" s="34"/>
      <c r="BW42" s="114">
        <f t="shared" si="219"/>
        <v>0</v>
      </c>
      <c r="BX42" s="34"/>
      <c r="BZ42" s="114">
        <f t="shared" si="220"/>
        <v>0</v>
      </c>
      <c r="CA42" s="34"/>
      <c r="CC42" s="114">
        <f t="shared" si="221"/>
        <v>0</v>
      </c>
      <c r="CD42" s="34"/>
      <c r="CF42" s="114">
        <f t="shared" si="222"/>
        <v>0</v>
      </c>
      <c r="CG42" s="34"/>
      <c r="CI42" s="114">
        <f t="shared" si="223"/>
        <v>0</v>
      </c>
      <c r="CJ42" s="34"/>
      <c r="CL42" s="114">
        <f t="shared" si="224"/>
        <v>0</v>
      </c>
      <c r="CM42" s="34">
        <f t="shared" si="41"/>
        <v>0</v>
      </c>
      <c r="CN42" s="33">
        <f t="shared" si="42"/>
        <v>0</v>
      </c>
      <c r="CO42" s="114">
        <f t="shared" si="225"/>
        <v>0</v>
      </c>
      <c r="CP42" s="34"/>
      <c r="CR42" s="114">
        <f t="shared" si="226"/>
        <v>0</v>
      </c>
      <c r="CS42" s="34"/>
      <c r="CU42" s="114">
        <f t="shared" si="227"/>
        <v>0</v>
      </c>
      <c r="CV42" s="34"/>
      <c r="CX42" s="114">
        <f t="shared" si="228"/>
        <v>0</v>
      </c>
      <c r="CY42" s="34"/>
      <c r="DA42" s="114">
        <f t="shared" si="229"/>
        <v>0</v>
      </c>
      <c r="DB42" s="34"/>
      <c r="DD42" s="114">
        <f t="shared" si="230"/>
        <v>0</v>
      </c>
      <c r="DE42" s="34">
        <f t="shared" si="49"/>
        <v>0</v>
      </c>
      <c r="DF42" s="33">
        <f t="shared" si="50"/>
        <v>0</v>
      </c>
      <c r="DG42" s="114">
        <f t="shared" si="231"/>
        <v>0</v>
      </c>
      <c r="DH42" s="34"/>
      <c r="DJ42" s="114">
        <f t="shared" si="232"/>
        <v>0</v>
      </c>
      <c r="DK42" s="34"/>
      <c r="DM42" s="114">
        <f t="shared" si="233"/>
        <v>0</v>
      </c>
      <c r="DP42" s="114">
        <f t="shared" si="234"/>
        <v>0</v>
      </c>
      <c r="DQ42" s="34"/>
      <c r="DS42" s="114">
        <f t="shared" si="235"/>
        <v>0</v>
      </c>
      <c r="DV42" s="114">
        <f t="shared" si="236"/>
        <v>0</v>
      </c>
      <c r="DW42" s="34"/>
      <c r="DY42" s="114">
        <f t="shared" si="237"/>
        <v>0</v>
      </c>
      <c r="DZ42" s="34"/>
      <c r="EB42" s="114">
        <f t="shared" si="238"/>
        <v>0</v>
      </c>
      <c r="EC42" s="34">
        <f t="shared" si="59"/>
        <v>0</v>
      </c>
      <c r="ED42" s="33">
        <f t="shared" si="60"/>
        <v>0</v>
      </c>
      <c r="EE42" s="114">
        <f t="shared" si="239"/>
        <v>0</v>
      </c>
      <c r="EF42" s="34"/>
      <c r="EH42" s="114">
        <f t="shared" si="240"/>
        <v>0</v>
      </c>
      <c r="EK42" s="114">
        <f t="shared" si="241"/>
        <v>0</v>
      </c>
      <c r="EL42" s="34"/>
      <c r="EN42" s="114">
        <f t="shared" si="242"/>
        <v>0</v>
      </c>
      <c r="EO42" s="34">
        <f t="shared" si="65"/>
        <v>0</v>
      </c>
      <c r="EP42" s="33">
        <f t="shared" si="66"/>
        <v>0</v>
      </c>
      <c r="EQ42" s="114">
        <f t="shared" si="243"/>
        <v>0</v>
      </c>
      <c r="ET42" s="114">
        <f t="shared" si="244"/>
        <v>0</v>
      </c>
      <c r="EU42" s="34"/>
      <c r="EW42" s="114">
        <f t="shared" si="245"/>
        <v>0</v>
      </c>
      <c r="EX42" s="34"/>
      <c r="EZ42" s="114">
        <f t="shared" si="246"/>
        <v>0</v>
      </c>
      <c r="FA42" s="34"/>
      <c r="FC42" s="114">
        <f t="shared" si="247"/>
        <v>0</v>
      </c>
      <c r="FD42" s="34"/>
      <c r="FF42" s="114">
        <f t="shared" si="248"/>
        <v>0</v>
      </c>
      <c r="FG42" s="34"/>
      <c r="FI42" s="114">
        <f t="shared" si="249"/>
        <v>0</v>
      </c>
      <c r="FJ42" s="34">
        <f t="shared" si="74"/>
        <v>0</v>
      </c>
      <c r="FK42" s="33">
        <f t="shared" si="75"/>
        <v>0</v>
      </c>
      <c r="FL42" s="114">
        <f t="shared" si="250"/>
        <v>0</v>
      </c>
      <c r="FM42" s="34"/>
      <c r="FO42" s="114">
        <f t="shared" si="251"/>
        <v>0</v>
      </c>
      <c r="FP42" s="34"/>
      <c r="FR42" s="114">
        <f t="shared" si="252"/>
        <v>0</v>
      </c>
      <c r="FU42" s="114">
        <f t="shared" si="253"/>
        <v>0</v>
      </c>
      <c r="FV42" s="34"/>
      <c r="FX42" s="114">
        <f t="shared" si="254"/>
        <v>0</v>
      </c>
      <c r="FY42" s="34"/>
      <c r="GA42" s="114">
        <f t="shared" si="255"/>
        <v>0</v>
      </c>
      <c r="GB42" s="34">
        <f t="shared" si="82"/>
        <v>0</v>
      </c>
      <c r="GC42" s="33">
        <f t="shared" si="83"/>
        <v>0</v>
      </c>
      <c r="GD42" s="114">
        <f t="shared" si="256"/>
        <v>0</v>
      </c>
      <c r="GE42" s="34"/>
      <c r="GG42" s="114">
        <f t="shared" si="257"/>
        <v>0</v>
      </c>
      <c r="GH42" s="34">
        <f t="shared" si="258"/>
        <v>0</v>
      </c>
      <c r="GI42" s="33">
        <f t="shared" si="86"/>
        <v>0</v>
      </c>
      <c r="GJ42" s="114">
        <f t="shared" si="259"/>
        <v>0</v>
      </c>
      <c r="GM42" s="114">
        <f t="shared" si="260"/>
        <v>0</v>
      </c>
      <c r="GP42" s="114">
        <f t="shared" si="261"/>
        <v>0</v>
      </c>
      <c r="GQ42" s="34">
        <f t="shared" si="90"/>
        <v>0</v>
      </c>
      <c r="GR42" s="33">
        <f t="shared" si="91"/>
        <v>0</v>
      </c>
      <c r="GS42" s="114">
        <f t="shared" si="262"/>
        <v>0</v>
      </c>
      <c r="GT42" s="34">
        <f t="shared" si="263"/>
        <v>0</v>
      </c>
      <c r="GU42" s="33">
        <f t="shared" si="264"/>
        <v>0</v>
      </c>
      <c r="GV42" s="114">
        <f t="shared" si="265"/>
        <v>0</v>
      </c>
      <c r="GY42" s="114">
        <f t="shared" si="266"/>
        <v>0</v>
      </c>
      <c r="HB42" s="114">
        <f t="shared" si="267"/>
        <v>0</v>
      </c>
      <c r="HE42" s="114">
        <f t="shared" si="268"/>
        <v>0</v>
      </c>
      <c r="HH42" s="114">
        <f t="shared" si="269"/>
        <v>0</v>
      </c>
      <c r="HK42" s="114">
        <f t="shared" si="270"/>
        <v>0</v>
      </c>
      <c r="HL42" s="34"/>
      <c r="HN42" s="114">
        <f t="shared" si="271"/>
        <v>0</v>
      </c>
      <c r="HO42" s="34"/>
      <c r="HQ42" s="114">
        <f t="shared" si="272"/>
        <v>0</v>
      </c>
      <c r="HR42" s="34"/>
      <c r="HT42" s="114">
        <f t="shared" si="273"/>
        <v>0</v>
      </c>
      <c r="HU42" s="34">
        <f t="shared" si="274"/>
        <v>0</v>
      </c>
      <c r="HV42" s="33">
        <f t="shared" si="275"/>
        <v>0</v>
      </c>
      <c r="HW42" s="114">
        <f t="shared" si="276"/>
        <v>0</v>
      </c>
      <c r="HX42" s="34"/>
      <c r="HZ42" s="114">
        <f t="shared" si="277"/>
        <v>0</v>
      </c>
      <c r="IA42" s="34">
        <f t="shared" si="106"/>
        <v>0</v>
      </c>
      <c r="IB42" s="33">
        <f t="shared" si="107"/>
        <v>0</v>
      </c>
      <c r="IC42" s="114">
        <f t="shared" si="278"/>
        <v>0</v>
      </c>
      <c r="ID42" s="34"/>
      <c r="IF42" s="114">
        <f t="shared" si="279"/>
        <v>0</v>
      </c>
      <c r="IG42" s="34"/>
      <c r="II42" s="114">
        <f t="shared" si="280"/>
        <v>0</v>
      </c>
      <c r="IJ42" s="34">
        <f t="shared" si="111"/>
        <v>0</v>
      </c>
      <c r="IK42" s="33">
        <f t="shared" si="112"/>
        <v>0</v>
      </c>
      <c r="IL42" s="114">
        <f t="shared" si="281"/>
        <v>0</v>
      </c>
      <c r="IM42" s="34"/>
      <c r="IO42" s="114">
        <f t="shared" si="282"/>
        <v>0</v>
      </c>
      <c r="IP42" s="34"/>
      <c r="IR42" s="114">
        <f t="shared" si="283"/>
        <v>0</v>
      </c>
      <c r="IS42" s="34">
        <f t="shared" si="116"/>
        <v>0</v>
      </c>
      <c r="IT42" s="33">
        <f t="shared" si="117"/>
        <v>0</v>
      </c>
      <c r="IU42" s="114">
        <f t="shared" si="284"/>
        <v>0</v>
      </c>
      <c r="IV42" s="34"/>
      <c r="IX42" s="114">
        <f t="shared" si="285"/>
        <v>0</v>
      </c>
      <c r="IY42" s="34"/>
      <c r="JA42" s="114">
        <f t="shared" si="286"/>
        <v>0</v>
      </c>
      <c r="JB42" s="34">
        <f t="shared" si="121"/>
        <v>0</v>
      </c>
      <c r="JC42" s="33">
        <f t="shared" si="122"/>
        <v>0</v>
      </c>
      <c r="JD42" s="114">
        <f t="shared" si="287"/>
        <v>0</v>
      </c>
      <c r="JE42" s="34"/>
      <c r="JG42" s="114">
        <f t="shared" si="288"/>
        <v>0</v>
      </c>
      <c r="JH42" s="34"/>
      <c r="JJ42" s="114">
        <f t="shared" si="289"/>
        <v>0</v>
      </c>
      <c r="JK42" s="34">
        <f t="shared" si="126"/>
        <v>0</v>
      </c>
      <c r="JL42" s="33">
        <f t="shared" si="127"/>
        <v>0</v>
      </c>
      <c r="JM42" s="114">
        <f t="shared" si="290"/>
        <v>0</v>
      </c>
      <c r="JN42" s="34"/>
      <c r="JP42" s="114">
        <f t="shared" si="291"/>
        <v>0</v>
      </c>
      <c r="JQ42" s="34">
        <f t="shared" si="130"/>
        <v>0</v>
      </c>
      <c r="JR42" s="33">
        <f t="shared" si="131"/>
        <v>0</v>
      </c>
      <c r="JS42" s="114">
        <f t="shared" si="292"/>
        <v>0</v>
      </c>
      <c r="JT42" s="34"/>
      <c r="JV42" s="114">
        <f t="shared" si="293"/>
        <v>0</v>
      </c>
      <c r="JW42" s="34"/>
      <c r="JY42" s="114">
        <f t="shared" si="294"/>
        <v>0</v>
      </c>
      <c r="JZ42" s="34"/>
      <c r="KB42" s="114">
        <f t="shared" si="295"/>
        <v>0</v>
      </c>
      <c r="KC42" s="34">
        <f t="shared" si="136"/>
        <v>0</v>
      </c>
      <c r="KD42" s="33">
        <f t="shared" si="137"/>
        <v>0</v>
      </c>
      <c r="KE42" s="114">
        <f t="shared" si="296"/>
        <v>0</v>
      </c>
      <c r="KF42" s="34"/>
      <c r="KH42" s="114">
        <f t="shared" si="297"/>
        <v>0</v>
      </c>
      <c r="KI42" s="34"/>
      <c r="KK42" s="114">
        <f t="shared" si="298"/>
        <v>0</v>
      </c>
      <c r="KL42" s="34"/>
      <c r="KN42" s="114">
        <f t="shared" si="299"/>
        <v>0</v>
      </c>
      <c r="KO42" s="34"/>
      <c r="KQ42" s="114">
        <f t="shared" si="300"/>
        <v>0</v>
      </c>
      <c r="KR42" s="34">
        <f t="shared" si="143"/>
        <v>0</v>
      </c>
      <c r="KS42" s="33">
        <f t="shared" si="144"/>
        <v>0</v>
      </c>
      <c r="KT42" s="114">
        <f t="shared" si="301"/>
        <v>0</v>
      </c>
      <c r="KU42" s="34">
        <f t="shared" si="146"/>
        <v>0</v>
      </c>
      <c r="KV42" s="33">
        <f t="shared" si="147"/>
        <v>0</v>
      </c>
      <c r="KW42" s="114">
        <f t="shared" si="302"/>
        <v>0</v>
      </c>
      <c r="KZ42" s="114">
        <f t="shared" si="303"/>
        <v>0</v>
      </c>
      <c r="LC42" s="114">
        <f t="shared" si="304"/>
        <v>0</v>
      </c>
      <c r="LF42" s="114">
        <f t="shared" si="305"/>
        <v>0</v>
      </c>
      <c r="LI42" s="114">
        <f t="shared" si="306"/>
        <v>0</v>
      </c>
      <c r="LL42" s="114">
        <f t="shared" si="307"/>
        <v>0</v>
      </c>
      <c r="LM42" s="34">
        <f t="shared" si="154"/>
        <v>0</v>
      </c>
      <c r="LN42" s="33">
        <f t="shared" si="155"/>
        <v>0</v>
      </c>
      <c r="LO42" s="114">
        <f t="shared" si="308"/>
        <v>0</v>
      </c>
      <c r="LP42" s="34"/>
      <c r="LR42" s="114">
        <f t="shared" si="309"/>
        <v>0</v>
      </c>
      <c r="LS42" s="33">
        <f>1412000+100000</f>
        <v>1512000</v>
      </c>
      <c r="LU42" s="114">
        <f t="shared" si="310"/>
        <v>1512000</v>
      </c>
      <c r="LX42" s="114">
        <f t="shared" si="311"/>
        <v>0</v>
      </c>
      <c r="LY42" s="34"/>
      <c r="MA42" s="114">
        <f t="shared" si="312"/>
        <v>0</v>
      </c>
      <c r="MB42" s="34">
        <f t="shared" si="161"/>
        <v>1512000</v>
      </c>
      <c r="MC42" s="33">
        <f t="shared" si="162"/>
        <v>0</v>
      </c>
      <c r="MD42" s="114">
        <f t="shared" si="313"/>
        <v>1512000</v>
      </c>
      <c r="ME42" s="34">
        <f t="shared" si="164"/>
        <v>1512000</v>
      </c>
      <c r="MF42" s="33">
        <f t="shared" si="165"/>
        <v>0</v>
      </c>
      <c r="MG42" s="114">
        <f t="shared" si="314"/>
        <v>1512000</v>
      </c>
      <c r="MH42" s="34"/>
      <c r="MJ42" s="114">
        <f t="shared" si="315"/>
        <v>0</v>
      </c>
      <c r="MM42" s="114">
        <f t="shared" si="316"/>
        <v>0</v>
      </c>
      <c r="MP42" s="114">
        <f t="shared" si="317"/>
        <v>0</v>
      </c>
      <c r="MS42" s="114">
        <f t="shared" si="318"/>
        <v>0</v>
      </c>
      <c r="MV42" s="114">
        <f t="shared" si="319"/>
        <v>0</v>
      </c>
      <c r="MW42" s="34">
        <f t="shared" si="172"/>
        <v>0</v>
      </c>
      <c r="MX42" s="33">
        <f t="shared" si="173"/>
        <v>0</v>
      </c>
      <c r="MY42" s="114">
        <f t="shared" si="320"/>
        <v>0</v>
      </c>
      <c r="NB42" s="114">
        <f t="shared" si="321"/>
        <v>0</v>
      </c>
      <c r="NE42" s="114">
        <f t="shared" si="322"/>
        <v>0</v>
      </c>
      <c r="NF42" s="34">
        <f t="shared" si="177"/>
        <v>0</v>
      </c>
      <c r="NG42" s="33">
        <f t="shared" si="178"/>
        <v>0</v>
      </c>
      <c r="NH42" s="114">
        <f t="shared" si="323"/>
        <v>0</v>
      </c>
      <c r="NK42" s="114">
        <f t="shared" si="324"/>
        <v>0</v>
      </c>
      <c r="NN42" s="114">
        <f t="shared" si="325"/>
        <v>0</v>
      </c>
      <c r="NO42" s="34">
        <f t="shared" si="182"/>
        <v>0</v>
      </c>
      <c r="NP42" s="33">
        <f t="shared" si="183"/>
        <v>0</v>
      </c>
      <c r="NQ42" s="114">
        <f t="shared" si="326"/>
        <v>0</v>
      </c>
      <c r="NT42" s="114">
        <f t="shared" si="327"/>
        <v>0</v>
      </c>
      <c r="NU42" s="33">
        <f t="shared" si="186"/>
        <v>0</v>
      </c>
      <c r="NV42" s="33">
        <f t="shared" si="187"/>
        <v>0</v>
      </c>
      <c r="NW42" s="114">
        <f t="shared" si="328"/>
        <v>0</v>
      </c>
      <c r="NX42" s="34">
        <f t="shared" si="329"/>
        <v>0</v>
      </c>
      <c r="NY42" s="33">
        <f t="shared" si="190"/>
        <v>0</v>
      </c>
      <c r="NZ42" s="114">
        <f t="shared" si="330"/>
        <v>0</v>
      </c>
      <c r="OA42" s="34">
        <f t="shared" si="331"/>
        <v>1512000</v>
      </c>
      <c r="OB42" s="33">
        <f t="shared" si="332"/>
        <v>0</v>
      </c>
      <c r="OC42" s="114">
        <f t="shared" si="333"/>
        <v>1512000</v>
      </c>
      <c r="OD42" s="34">
        <f t="shared" si="334"/>
        <v>1512000</v>
      </c>
      <c r="OE42" s="33">
        <f t="shared" si="335"/>
        <v>0</v>
      </c>
      <c r="OF42" s="114">
        <f t="shared" si="336"/>
        <v>1512000</v>
      </c>
      <c r="OG42" s="35"/>
    </row>
    <row r="43" spans="1:397" s="51" customFormat="1" x14ac:dyDescent="0.25">
      <c r="A43" s="36">
        <v>33</v>
      </c>
      <c r="B43" s="37" t="s">
        <v>235</v>
      </c>
      <c r="C43" s="70" t="s">
        <v>194</v>
      </c>
      <c r="D43" s="39"/>
      <c r="E43" s="39"/>
      <c r="F43" s="115">
        <f t="shared" si="194"/>
        <v>0</v>
      </c>
      <c r="G43" s="41"/>
      <c r="H43" s="39"/>
      <c r="I43" s="115">
        <f t="shared" si="195"/>
        <v>0</v>
      </c>
      <c r="J43" s="39"/>
      <c r="K43" s="39"/>
      <c r="L43" s="115">
        <f t="shared" si="196"/>
        <v>0</v>
      </c>
      <c r="M43" s="39"/>
      <c r="N43" s="39"/>
      <c r="O43" s="115">
        <f t="shared" si="197"/>
        <v>0</v>
      </c>
      <c r="P43" s="39"/>
      <c r="Q43" s="39"/>
      <c r="R43" s="115">
        <f t="shared" si="198"/>
        <v>0</v>
      </c>
      <c r="S43" s="39"/>
      <c r="T43" s="39"/>
      <c r="U43" s="115">
        <f t="shared" si="199"/>
        <v>0</v>
      </c>
      <c r="V43" s="39"/>
      <c r="W43" s="39"/>
      <c r="X43" s="115">
        <f t="shared" si="200"/>
        <v>0</v>
      </c>
      <c r="Y43" s="39"/>
      <c r="Z43" s="39"/>
      <c r="AA43" s="115">
        <f t="shared" si="201"/>
        <v>0</v>
      </c>
      <c r="AB43" s="40">
        <f t="shared" si="14"/>
        <v>0</v>
      </c>
      <c r="AC43" s="39">
        <f t="shared" si="15"/>
        <v>0</v>
      </c>
      <c r="AD43" s="115">
        <f t="shared" si="202"/>
        <v>0</v>
      </c>
      <c r="AE43" s="39"/>
      <c r="AF43" s="39"/>
      <c r="AG43" s="115">
        <f t="shared" si="203"/>
        <v>0</v>
      </c>
      <c r="AH43" s="40">
        <f t="shared" si="18"/>
        <v>0</v>
      </c>
      <c r="AI43" s="39">
        <f t="shared" si="19"/>
        <v>0</v>
      </c>
      <c r="AJ43" s="115">
        <f t="shared" si="204"/>
        <v>0</v>
      </c>
      <c r="AK43" s="39"/>
      <c r="AL43" s="39"/>
      <c r="AM43" s="115">
        <f t="shared" si="205"/>
        <v>0</v>
      </c>
      <c r="AN43" s="39"/>
      <c r="AO43" s="39"/>
      <c r="AP43" s="115">
        <f t="shared" si="206"/>
        <v>0</v>
      </c>
      <c r="AQ43" s="39"/>
      <c r="AR43" s="39"/>
      <c r="AS43" s="115">
        <f t="shared" si="207"/>
        <v>0</v>
      </c>
      <c r="AT43" s="39"/>
      <c r="AU43" s="39"/>
      <c r="AV43" s="115">
        <f t="shared" si="208"/>
        <v>0</v>
      </c>
      <c r="AW43" s="39"/>
      <c r="AX43" s="39"/>
      <c r="AY43" s="115">
        <f t="shared" si="209"/>
        <v>0</v>
      </c>
      <c r="AZ43" s="39"/>
      <c r="BA43" s="39"/>
      <c r="BB43" s="115">
        <f t="shared" si="210"/>
        <v>0</v>
      </c>
      <c r="BC43" s="39"/>
      <c r="BD43" s="39"/>
      <c r="BE43" s="115">
        <f t="shared" si="211"/>
        <v>0</v>
      </c>
      <c r="BF43" s="39"/>
      <c r="BG43" s="39"/>
      <c r="BH43" s="115">
        <f t="shared" si="212"/>
        <v>0</v>
      </c>
      <c r="BI43" s="39"/>
      <c r="BJ43" s="39"/>
      <c r="BK43" s="115">
        <f t="shared" si="213"/>
        <v>0</v>
      </c>
      <c r="BL43" s="40">
        <f t="shared" si="214"/>
        <v>0</v>
      </c>
      <c r="BM43" s="39">
        <f t="shared" si="215"/>
        <v>0</v>
      </c>
      <c r="BN43" s="115">
        <f t="shared" si="216"/>
        <v>0</v>
      </c>
      <c r="BO43" s="40"/>
      <c r="BP43" s="39"/>
      <c r="BQ43" s="115">
        <f t="shared" si="217"/>
        <v>0</v>
      </c>
      <c r="BR43" s="40"/>
      <c r="BS43" s="39"/>
      <c r="BT43" s="115">
        <f t="shared" si="218"/>
        <v>0</v>
      </c>
      <c r="BU43" s="40"/>
      <c r="BV43" s="39"/>
      <c r="BW43" s="115">
        <f t="shared" si="219"/>
        <v>0</v>
      </c>
      <c r="BX43" s="40"/>
      <c r="BY43" s="39"/>
      <c r="BZ43" s="115">
        <f t="shared" si="220"/>
        <v>0</v>
      </c>
      <c r="CA43" s="40"/>
      <c r="CB43" s="39"/>
      <c r="CC43" s="115">
        <f t="shared" si="221"/>
        <v>0</v>
      </c>
      <c r="CD43" s="40"/>
      <c r="CE43" s="39"/>
      <c r="CF43" s="115">
        <f t="shared" si="222"/>
        <v>0</v>
      </c>
      <c r="CG43" s="40"/>
      <c r="CH43" s="39"/>
      <c r="CI43" s="115">
        <f t="shared" si="223"/>
        <v>0</v>
      </c>
      <c r="CJ43" s="40"/>
      <c r="CK43" s="39"/>
      <c r="CL43" s="115">
        <f t="shared" si="224"/>
        <v>0</v>
      </c>
      <c r="CM43" s="40">
        <f t="shared" si="41"/>
        <v>0</v>
      </c>
      <c r="CN43" s="39">
        <f t="shared" si="42"/>
        <v>0</v>
      </c>
      <c r="CO43" s="115">
        <f t="shared" si="225"/>
        <v>0</v>
      </c>
      <c r="CP43" s="40"/>
      <c r="CQ43" s="39"/>
      <c r="CR43" s="115">
        <f t="shared" si="226"/>
        <v>0</v>
      </c>
      <c r="CS43" s="40"/>
      <c r="CT43" s="39"/>
      <c r="CU43" s="115">
        <f t="shared" si="227"/>
        <v>0</v>
      </c>
      <c r="CV43" s="40"/>
      <c r="CW43" s="39"/>
      <c r="CX43" s="115">
        <f t="shared" si="228"/>
        <v>0</v>
      </c>
      <c r="CY43" s="40"/>
      <c r="CZ43" s="39"/>
      <c r="DA43" s="115">
        <f t="shared" si="229"/>
        <v>0</v>
      </c>
      <c r="DB43" s="40"/>
      <c r="DC43" s="39"/>
      <c r="DD43" s="115">
        <f t="shared" si="230"/>
        <v>0</v>
      </c>
      <c r="DE43" s="40">
        <f t="shared" si="49"/>
        <v>0</v>
      </c>
      <c r="DF43" s="39">
        <f t="shared" si="50"/>
        <v>0</v>
      </c>
      <c r="DG43" s="115">
        <f t="shared" si="231"/>
        <v>0</v>
      </c>
      <c r="DH43" s="40"/>
      <c r="DI43" s="39"/>
      <c r="DJ43" s="115">
        <f t="shared" si="232"/>
        <v>0</v>
      </c>
      <c r="DK43" s="40"/>
      <c r="DL43" s="39"/>
      <c r="DM43" s="115">
        <f t="shared" si="233"/>
        <v>0</v>
      </c>
      <c r="DN43" s="39"/>
      <c r="DO43" s="39"/>
      <c r="DP43" s="115">
        <f t="shared" si="234"/>
        <v>0</v>
      </c>
      <c r="DQ43" s="40"/>
      <c r="DR43" s="39"/>
      <c r="DS43" s="115">
        <f t="shared" si="235"/>
        <v>0</v>
      </c>
      <c r="DT43" s="39"/>
      <c r="DU43" s="39"/>
      <c r="DV43" s="115">
        <f t="shared" si="236"/>
        <v>0</v>
      </c>
      <c r="DW43" s="40"/>
      <c r="DX43" s="39"/>
      <c r="DY43" s="115">
        <f t="shared" si="237"/>
        <v>0</v>
      </c>
      <c r="DZ43" s="40"/>
      <c r="EA43" s="39"/>
      <c r="EB43" s="115">
        <f t="shared" si="238"/>
        <v>0</v>
      </c>
      <c r="EC43" s="40">
        <f t="shared" si="59"/>
        <v>0</v>
      </c>
      <c r="ED43" s="39">
        <f t="shared" si="60"/>
        <v>0</v>
      </c>
      <c r="EE43" s="115">
        <f t="shared" si="239"/>
        <v>0</v>
      </c>
      <c r="EF43" s="40"/>
      <c r="EG43" s="39"/>
      <c r="EH43" s="115">
        <f t="shared" si="240"/>
        <v>0</v>
      </c>
      <c r="EI43" s="39"/>
      <c r="EJ43" s="39"/>
      <c r="EK43" s="115">
        <f t="shared" si="241"/>
        <v>0</v>
      </c>
      <c r="EL43" s="40"/>
      <c r="EM43" s="39"/>
      <c r="EN43" s="115">
        <f t="shared" si="242"/>
        <v>0</v>
      </c>
      <c r="EO43" s="40">
        <f t="shared" si="65"/>
        <v>0</v>
      </c>
      <c r="EP43" s="39">
        <f t="shared" si="66"/>
        <v>0</v>
      </c>
      <c r="EQ43" s="115">
        <f t="shared" si="243"/>
        <v>0</v>
      </c>
      <c r="ER43" s="39"/>
      <c r="ES43" s="39"/>
      <c r="ET43" s="115">
        <f t="shared" si="244"/>
        <v>0</v>
      </c>
      <c r="EU43" s="40"/>
      <c r="EV43" s="39"/>
      <c r="EW43" s="115">
        <f t="shared" si="245"/>
        <v>0</v>
      </c>
      <c r="EX43" s="40"/>
      <c r="EY43" s="39"/>
      <c r="EZ43" s="115">
        <f t="shared" si="246"/>
        <v>0</v>
      </c>
      <c r="FA43" s="40"/>
      <c r="FB43" s="39"/>
      <c r="FC43" s="115">
        <f t="shared" si="247"/>
        <v>0</v>
      </c>
      <c r="FD43" s="40"/>
      <c r="FE43" s="39"/>
      <c r="FF43" s="115">
        <f t="shared" si="248"/>
        <v>0</v>
      </c>
      <c r="FG43" s="40"/>
      <c r="FH43" s="39"/>
      <c r="FI43" s="115">
        <f t="shared" si="249"/>
        <v>0</v>
      </c>
      <c r="FJ43" s="40">
        <f t="shared" si="74"/>
        <v>0</v>
      </c>
      <c r="FK43" s="39">
        <f t="shared" si="75"/>
        <v>0</v>
      </c>
      <c r="FL43" s="115">
        <f t="shared" si="250"/>
        <v>0</v>
      </c>
      <c r="FM43" s="40"/>
      <c r="FN43" s="39"/>
      <c r="FO43" s="115">
        <f t="shared" si="251"/>
        <v>0</v>
      </c>
      <c r="FP43" s="40"/>
      <c r="FQ43" s="39"/>
      <c r="FR43" s="115">
        <f t="shared" si="252"/>
        <v>0</v>
      </c>
      <c r="FS43" s="39"/>
      <c r="FT43" s="39"/>
      <c r="FU43" s="115">
        <f t="shared" si="253"/>
        <v>0</v>
      </c>
      <c r="FV43" s="40"/>
      <c r="FW43" s="39"/>
      <c r="FX43" s="115">
        <f t="shared" si="254"/>
        <v>0</v>
      </c>
      <c r="FY43" s="40"/>
      <c r="FZ43" s="39"/>
      <c r="GA43" s="115">
        <f t="shared" si="255"/>
        <v>0</v>
      </c>
      <c r="GB43" s="40">
        <f t="shared" si="82"/>
        <v>0</v>
      </c>
      <c r="GC43" s="39">
        <f t="shared" si="83"/>
        <v>0</v>
      </c>
      <c r="GD43" s="115">
        <f t="shared" si="256"/>
        <v>0</v>
      </c>
      <c r="GE43" s="40"/>
      <c r="GF43" s="39"/>
      <c r="GG43" s="115">
        <f t="shared" si="257"/>
        <v>0</v>
      </c>
      <c r="GH43" s="40">
        <f t="shared" si="258"/>
        <v>0</v>
      </c>
      <c r="GI43" s="39">
        <f t="shared" si="86"/>
        <v>0</v>
      </c>
      <c r="GJ43" s="115">
        <f t="shared" si="259"/>
        <v>0</v>
      </c>
      <c r="GK43" s="39"/>
      <c r="GL43" s="39"/>
      <c r="GM43" s="115">
        <f t="shared" si="260"/>
        <v>0</v>
      </c>
      <c r="GN43" s="39"/>
      <c r="GO43" s="39"/>
      <c r="GP43" s="115">
        <f t="shared" si="261"/>
        <v>0</v>
      </c>
      <c r="GQ43" s="40">
        <f t="shared" si="90"/>
        <v>0</v>
      </c>
      <c r="GR43" s="39">
        <f t="shared" si="91"/>
        <v>0</v>
      </c>
      <c r="GS43" s="115">
        <f t="shared" si="262"/>
        <v>0</v>
      </c>
      <c r="GT43" s="40">
        <f t="shared" si="263"/>
        <v>0</v>
      </c>
      <c r="GU43" s="39">
        <f t="shared" si="264"/>
        <v>0</v>
      </c>
      <c r="GV43" s="115">
        <f t="shared" si="265"/>
        <v>0</v>
      </c>
      <c r="GW43" s="39"/>
      <c r="GX43" s="39"/>
      <c r="GY43" s="115">
        <f t="shared" si="266"/>
        <v>0</v>
      </c>
      <c r="GZ43" s="39"/>
      <c r="HA43" s="39"/>
      <c r="HB43" s="115">
        <f t="shared" si="267"/>
        <v>0</v>
      </c>
      <c r="HC43" s="39"/>
      <c r="HD43" s="39"/>
      <c r="HE43" s="115">
        <f t="shared" si="268"/>
        <v>0</v>
      </c>
      <c r="HF43" s="39"/>
      <c r="HG43" s="39"/>
      <c r="HH43" s="115">
        <f t="shared" si="269"/>
        <v>0</v>
      </c>
      <c r="HI43" s="39"/>
      <c r="HJ43" s="39"/>
      <c r="HK43" s="115">
        <f t="shared" si="270"/>
        <v>0</v>
      </c>
      <c r="HL43" s="40"/>
      <c r="HM43" s="39"/>
      <c r="HN43" s="115">
        <f t="shared" si="271"/>
        <v>0</v>
      </c>
      <c r="HO43" s="40"/>
      <c r="HP43" s="39"/>
      <c r="HQ43" s="115">
        <f t="shared" si="272"/>
        <v>0</v>
      </c>
      <c r="HR43" s="40"/>
      <c r="HS43" s="39"/>
      <c r="HT43" s="115">
        <f t="shared" si="273"/>
        <v>0</v>
      </c>
      <c r="HU43" s="40">
        <f t="shared" si="274"/>
        <v>0</v>
      </c>
      <c r="HV43" s="39">
        <f t="shared" si="275"/>
        <v>0</v>
      </c>
      <c r="HW43" s="115">
        <f t="shared" si="276"/>
        <v>0</v>
      </c>
      <c r="HX43" s="40"/>
      <c r="HY43" s="39"/>
      <c r="HZ43" s="115">
        <f t="shared" si="277"/>
        <v>0</v>
      </c>
      <c r="IA43" s="40">
        <f t="shared" si="106"/>
        <v>0</v>
      </c>
      <c r="IB43" s="39">
        <f t="shared" si="107"/>
        <v>0</v>
      </c>
      <c r="IC43" s="115">
        <f t="shared" si="278"/>
        <v>0</v>
      </c>
      <c r="ID43" s="40"/>
      <c r="IE43" s="39"/>
      <c r="IF43" s="115">
        <f t="shared" si="279"/>
        <v>0</v>
      </c>
      <c r="IG43" s="40"/>
      <c r="IH43" s="39"/>
      <c r="II43" s="115">
        <f t="shared" si="280"/>
        <v>0</v>
      </c>
      <c r="IJ43" s="40">
        <f t="shared" si="111"/>
        <v>0</v>
      </c>
      <c r="IK43" s="39">
        <f t="shared" si="112"/>
        <v>0</v>
      </c>
      <c r="IL43" s="115">
        <f t="shared" si="281"/>
        <v>0</v>
      </c>
      <c r="IM43" s="40"/>
      <c r="IN43" s="39"/>
      <c r="IO43" s="115">
        <f t="shared" si="282"/>
        <v>0</v>
      </c>
      <c r="IP43" s="40"/>
      <c r="IQ43" s="39"/>
      <c r="IR43" s="115">
        <f t="shared" si="283"/>
        <v>0</v>
      </c>
      <c r="IS43" s="40">
        <f t="shared" si="116"/>
        <v>0</v>
      </c>
      <c r="IT43" s="39">
        <f t="shared" si="117"/>
        <v>0</v>
      </c>
      <c r="IU43" s="115">
        <f t="shared" si="284"/>
        <v>0</v>
      </c>
      <c r="IV43" s="40"/>
      <c r="IW43" s="39"/>
      <c r="IX43" s="115">
        <f t="shared" si="285"/>
        <v>0</v>
      </c>
      <c r="IY43" s="40"/>
      <c r="IZ43" s="39"/>
      <c r="JA43" s="115">
        <f t="shared" si="286"/>
        <v>0</v>
      </c>
      <c r="JB43" s="40">
        <f t="shared" si="121"/>
        <v>0</v>
      </c>
      <c r="JC43" s="39">
        <f t="shared" si="122"/>
        <v>0</v>
      </c>
      <c r="JD43" s="115">
        <f t="shared" si="287"/>
        <v>0</v>
      </c>
      <c r="JE43" s="40"/>
      <c r="JF43" s="39"/>
      <c r="JG43" s="115">
        <f t="shared" si="288"/>
        <v>0</v>
      </c>
      <c r="JH43" s="40"/>
      <c r="JI43" s="39"/>
      <c r="JJ43" s="115">
        <f t="shared" si="289"/>
        <v>0</v>
      </c>
      <c r="JK43" s="40">
        <f t="shared" si="126"/>
        <v>0</v>
      </c>
      <c r="JL43" s="39">
        <f t="shared" si="127"/>
        <v>0</v>
      </c>
      <c r="JM43" s="115">
        <f t="shared" si="290"/>
        <v>0</v>
      </c>
      <c r="JN43" s="40"/>
      <c r="JO43" s="39"/>
      <c r="JP43" s="115">
        <f t="shared" si="291"/>
        <v>0</v>
      </c>
      <c r="JQ43" s="40">
        <f t="shared" si="130"/>
        <v>0</v>
      </c>
      <c r="JR43" s="39">
        <f t="shared" si="131"/>
        <v>0</v>
      </c>
      <c r="JS43" s="115">
        <f t="shared" si="292"/>
        <v>0</v>
      </c>
      <c r="JT43" s="40"/>
      <c r="JU43" s="39"/>
      <c r="JV43" s="115">
        <f t="shared" si="293"/>
        <v>0</v>
      </c>
      <c r="JW43" s="40"/>
      <c r="JX43" s="39"/>
      <c r="JY43" s="115">
        <f t="shared" si="294"/>
        <v>0</v>
      </c>
      <c r="JZ43" s="40"/>
      <c r="KA43" s="39"/>
      <c r="KB43" s="115">
        <f t="shared" si="295"/>
        <v>0</v>
      </c>
      <c r="KC43" s="40">
        <f t="shared" si="136"/>
        <v>0</v>
      </c>
      <c r="KD43" s="39">
        <f t="shared" si="137"/>
        <v>0</v>
      </c>
      <c r="KE43" s="115">
        <f t="shared" si="296"/>
        <v>0</v>
      </c>
      <c r="KF43" s="40"/>
      <c r="KG43" s="39"/>
      <c r="KH43" s="115">
        <f t="shared" si="297"/>
        <v>0</v>
      </c>
      <c r="KI43" s="40"/>
      <c r="KJ43" s="39"/>
      <c r="KK43" s="115">
        <f t="shared" si="298"/>
        <v>0</v>
      </c>
      <c r="KL43" s="40"/>
      <c r="KM43" s="39"/>
      <c r="KN43" s="115">
        <f t="shared" si="299"/>
        <v>0</v>
      </c>
      <c r="KO43" s="40"/>
      <c r="KP43" s="39"/>
      <c r="KQ43" s="115">
        <f t="shared" si="300"/>
        <v>0</v>
      </c>
      <c r="KR43" s="40">
        <f t="shared" si="143"/>
        <v>0</v>
      </c>
      <c r="KS43" s="39">
        <f t="shared" si="144"/>
        <v>0</v>
      </c>
      <c r="KT43" s="115">
        <f t="shared" si="301"/>
        <v>0</v>
      </c>
      <c r="KU43" s="40">
        <f t="shared" si="146"/>
        <v>0</v>
      </c>
      <c r="KV43" s="39">
        <f t="shared" si="147"/>
        <v>0</v>
      </c>
      <c r="KW43" s="115">
        <f t="shared" si="302"/>
        <v>0</v>
      </c>
      <c r="KX43" s="39"/>
      <c r="KY43" s="39"/>
      <c r="KZ43" s="115">
        <f t="shared" si="303"/>
        <v>0</v>
      </c>
      <c r="LA43" s="39"/>
      <c r="LB43" s="39"/>
      <c r="LC43" s="115">
        <f t="shared" si="304"/>
        <v>0</v>
      </c>
      <c r="LD43" s="39"/>
      <c r="LE43" s="39"/>
      <c r="LF43" s="115">
        <f t="shared" si="305"/>
        <v>0</v>
      </c>
      <c r="LG43" s="39"/>
      <c r="LH43" s="39"/>
      <c r="LI43" s="115">
        <f t="shared" si="306"/>
        <v>0</v>
      </c>
      <c r="LJ43" s="39"/>
      <c r="LK43" s="39"/>
      <c r="LL43" s="115">
        <f t="shared" si="307"/>
        <v>0</v>
      </c>
      <c r="LM43" s="40">
        <f t="shared" si="154"/>
        <v>0</v>
      </c>
      <c r="LN43" s="39">
        <f t="shared" si="155"/>
        <v>0</v>
      </c>
      <c r="LO43" s="115">
        <f t="shared" si="308"/>
        <v>0</v>
      </c>
      <c r="LP43" s="40"/>
      <c r="LQ43" s="39"/>
      <c r="LR43" s="115">
        <f t="shared" si="309"/>
        <v>0</v>
      </c>
      <c r="LS43" s="39">
        <v>3939140</v>
      </c>
      <c r="LT43" s="39"/>
      <c r="LU43" s="115">
        <f t="shared" si="310"/>
        <v>3939140</v>
      </c>
      <c r="LV43" s="39"/>
      <c r="LW43" s="39"/>
      <c r="LX43" s="115">
        <f t="shared" si="311"/>
        <v>0</v>
      </c>
      <c r="LY43" s="40"/>
      <c r="LZ43" s="39"/>
      <c r="MA43" s="115">
        <f t="shared" si="312"/>
        <v>0</v>
      </c>
      <c r="MB43" s="40">
        <f t="shared" si="161"/>
        <v>3939140</v>
      </c>
      <c r="MC43" s="39">
        <f t="shared" si="162"/>
        <v>0</v>
      </c>
      <c r="MD43" s="115">
        <f t="shared" si="313"/>
        <v>3939140</v>
      </c>
      <c r="ME43" s="40">
        <f t="shared" si="164"/>
        <v>3939140</v>
      </c>
      <c r="MF43" s="39">
        <f t="shared" si="165"/>
        <v>0</v>
      </c>
      <c r="MG43" s="115">
        <f t="shared" si="314"/>
        <v>3939140</v>
      </c>
      <c r="MH43" s="40"/>
      <c r="MI43" s="39"/>
      <c r="MJ43" s="115">
        <f t="shared" si="315"/>
        <v>0</v>
      </c>
      <c r="MK43" s="39"/>
      <c r="ML43" s="39"/>
      <c r="MM43" s="115">
        <f t="shared" si="316"/>
        <v>0</v>
      </c>
      <c r="MN43" s="39"/>
      <c r="MO43" s="39"/>
      <c r="MP43" s="115">
        <f t="shared" si="317"/>
        <v>0</v>
      </c>
      <c r="MQ43" s="39"/>
      <c r="MR43" s="39"/>
      <c r="MS43" s="115">
        <f t="shared" si="318"/>
        <v>0</v>
      </c>
      <c r="MT43" s="39"/>
      <c r="MU43" s="39"/>
      <c r="MV43" s="115">
        <f t="shared" si="319"/>
        <v>0</v>
      </c>
      <c r="MW43" s="40">
        <f t="shared" si="172"/>
        <v>0</v>
      </c>
      <c r="MX43" s="39">
        <f t="shared" si="173"/>
        <v>0</v>
      </c>
      <c r="MY43" s="115">
        <f t="shared" si="320"/>
        <v>0</v>
      </c>
      <c r="MZ43" s="39"/>
      <c r="NA43" s="39"/>
      <c r="NB43" s="115">
        <f t="shared" si="321"/>
        <v>0</v>
      </c>
      <c r="NC43" s="39"/>
      <c r="ND43" s="39"/>
      <c r="NE43" s="115">
        <f t="shared" si="322"/>
        <v>0</v>
      </c>
      <c r="NF43" s="40">
        <f t="shared" si="177"/>
        <v>0</v>
      </c>
      <c r="NG43" s="39">
        <f t="shared" si="178"/>
        <v>0</v>
      </c>
      <c r="NH43" s="115">
        <f t="shared" si="323"/>
        <v>0</v>
      </c>
      <c r="NI43" s="39"/>
      <c r="NJ43" s="39"/>
      <c r="NK43" s="115">
        <f t="shared" si="324"/>
        <v>0</v>
      </c>
      <c r="NL43" s="39"/>
      <c r="NM43" s="39"/>
      <c r="NN43" s="115">
        <f t="shared" si="325"/>
        <v>0</v>
      </c>
      <c r="NO43" s="40">
        <f t="shared" si="182"/>
        <v>0</v>
      </c>
      <c r="NP43" s="39">
        <f t="shared" si="183"/>
        <v>0</v>
      </c>
      <c r="NQ43" s="115">
        <f t="shared" si="326"/>
        <v>0</v>
      </c>
      <c r="NR43" s="39"/>
      <c r="NS43" s="39"/>
      <c r="NT43" s="115">
        <f t="shared" si="327"/>
        <v>0</v>
      </c>
      <c r="NU43" s="39">
        <f t="shared" si="186"/>
        <v>0</v>
      </c>
      <c r="NV43" s="39">
        <f t="shared" si="187"/>
        <v>0</v>
      </c>
      <c r="NW43" s="115">
        <f t="shared" si="328"/>
        <v>0</v>
      </c>
      <c r="NX43" s="40">
        <f t="shared" si="329"/>
        <v>0</v>
      </c>
      <c r="NY43" s="39">
        <f t="shared" si="190"/>
        <v>0</v>
      </c>
      <c r="NZ43" s="115">
        <f t="shared" si="330"/>
        <v>0</v>
      </c>
      <c r="OA43" s="40">
        <f t="shared" si="331"/>
        <v>3939140</v>
      </c>
      <c r="OB43" s="39">
        <f t="shared" si="332"/>
        <v>0</v>
      </c>
      <c r="OC43" s="115">
        <f t="shared" si="333"/>
        <v>3939140</v>
      </c>
      <c r="OD43" s="40">
        <f t="shared" si="334"/>
        <v>3939140</v>
      </c>
      <c r="OE43" s="39">
        <f t="shared" si="335"/>
        <v>0</v>
      </c>
      <c r="OF43" s="115">
        <f t="shared" si="336"/>
        <v>3939140</v>
      </c>
    </row>
    <row r="44" spans="1:397" s="51" customFormat="1" x14ac:dyDescent="0.25">
      <c r="A44" s="36">
        <v>34</v>
      </c>
      <c r="B44" s="37" t="s">
        <v>236</v>
      </c>
      <c r="C44" s="70" t="s">
        <v>195</v>
      </c>
      <c r="D44" s="39"/>
      <c r="E44" s="39"/>
      <c r="F44" s="115">
        <f t="shared" si="194"/>
        <v>0</v>
      </c>
      <c r="G44" s="41"/>
      <c r="H44" s="39"/>
      <c r="I44" s="115">
        <f t="shared" si="195"/>
        <v>0</v>
      </c>
      <c r="J44" s="39"/>
      <c r="K44" s="39"/>
      <c r="L44" s="115">
        <f t="shared" si="196"/>
        <v>0</v>
      </c>
      <c r="M44" s="39"/>
      <c r="N44" s="39"/>
      <c r="O44" s="115">
        <f t="shared" si="197"/>
        <v>0</v>
      </c>
      <c r="P44" s="39"/>
      <c r="Q44" s="39"/>
      <c r="R44" s="115">
        <f t="shared" si="198"/>
        <v>0</v>
      </c>
      <c r="S44" s="39"/>
      <c r="T44" s="39"/>
      <c r="U44" s="115">
        <f t="shared" si="199"/>
        <v>0</v>
      </c>
      <c r="V44" s="39"/>
      <c r="W44" s="39"/>
      <c r="X44" s="115">
        <f t="shared" si="200"/>
        <v>0</v>
      </c>
      <c r="Y44" s="39"/>
      <c r="Z44" s="39"/>
      <c r="AA44" s="115">
        <f t="shared" si="201"/>
        <v>0</v>
      </c>
      <c r="AB44" s="40">
        <f t="shared" si="14"/>
        <v>0</v>
      </c>
      <c r="AC44" s="39">
        <f t="shared" si="15"/>
        <v>0</v>
      </c>
      <c r="AD44" s="115">
        <f t="shared" si="202"/>
        <v>0</v>
      </c>
      <c r="AE44" s="39"/>
      <c r="AF44" s="39"/>
      <c r="AG44" s="115">
        <f t="shared" si="203"/>
        <v>0</v>
      </c>
      <c r="AH44" s="40">
        <f t="shared" si="18"/>
        <v>0</v>
      </c>
      <c r="AI44" s="39">
        <f t="shared" si="19"/>
        <v>0</v>
      </c>
      <c r="AJ44" s="115">
        <f t="shared" si="204"/>
        <v>0</v>
      </c>
      <c r="AK44" s="39"/>
      <c r="AL44" s="39"/>
      <c r="AM44" s="115">
        <f t="shared" si="205"/>
        <v>0</v>
      </c>
      <c r="AN44" s="39"/>
      <c r="AO44" s="39"/>
      <c r="AP44" s="115">
        <f t="shared" si="206"/>
        <v>0</v>
      </c>
      <c r="AQ44" s="39"/>
      <c r="AR44" s="39"/>
      <c r="AS44" s="115">
        <f t="shared" si="207"/>
        <v>0</v>
      </c>
      <c r="AT44" s="39"/>
      <c r="AU44" s="39"/>
      <c r="AV44" s="115">
        <f t="shared" si="208"/>
        <v>0</v>
      </c>
      <c r="AW44" s="39"/>
      <c r="AX44" s="39"/>
      <c r="AY44" s="115">
        <f t="shared" si="209"/>
        <v>0</v>
      </c>
      <c r="AZ44" s="39"/>
      <c r="BA44" s="39"/>
      <c r="BB44" s="115">
        <f t="shared" si="210"/>
        <v>0</v>
      </c>
      <c r="BC44" s="39"/>
      <c r="BD44" s="39"/>
      <c r="BE44" s="115">
        <f t="shared" si="211"/>
        <v>0</v>
      </c>
      <c r="BF44" s="39"/>
      <c r="BG44" s="39"/>
      <c r="BH44" s="115">
        <f t="shared" si="212"/>
        <v>0</v>
      </c>
      <c r="BI44" s="39"/>
      <c r="BJ44" s="39"/>
      <c r="BK44" s="115">
        <f t="shared" si="213"/>
        <v>0</v>
      </c>
      <c r="BL44" s="40">
        <f t="shared" si="214"/>
        <v>0</v>
      </c>
      <c r="BM44" s="39">
        <f t="shared" si="215"/>
        <v>0</v>
      </c>
      <c r="BN44" s="115">
        <f t="shared" si="216"/>
        <v>0</v>
      </c>
      <c r="BO44" s="40"/>
      <c r="BP44" s="39"/>
      <c r="BQ44" s="115">
        <f t="shared" si="217"/>
        <v>0</v>
      </c>
      <c r="BR44" s="40"/>
      <c r="BS44" s="39"/>
      <c r="BT44" s="115">
        <f t="shared" si="218"/>
        <v>0</v>
      </c>
      <c r="BU44" s="40"/>
      <c r="BV44" s="39"/>
      <c r="BW44" s="115">
        <f t="shared" si="219"/>
        <v>0</v>
      </c>
      <c r="BX44" s="40"/>
      <c r="BY44" s="39"/>
      <c r="BZ44" s="115">
        <f t="shared" si="220"/>
        <v>0</v>
      </c>
      <c r="CA44" s="40"/>
      <c r="CB44" s="39"/>
      <c r="CC44" s="115">
        <f t="shared" si="221"/>
        <v>0</v>
      </c>
      <c r="CD44" s="40"/>
      <c r="CE44" s="39"/>
      <c r="CF44" s="115">
        <f t="shared" si="222"/>
        <v>0</v>
      </c>
      <c r="CG44" s="40"/>
      <c r="CH44" s="39"/>
      <c r="CI44" s="115">
        <f t="shared" si="223"/>
        <v>0</v>
      </c>
      <c r="CJ44" s="40"/>
      <c r="CK44" s="39"/>
      <c r="CL44" s="115">
        <f t="shared" si="224"/>
        <v>0</v>
      </c>
      <c r="CM44" s="40">
        <f t="shared" si="41"/>
        <v>0</v>
      </c>
      <c r="CN44" s="39">
        <f t="shared" si="42"/>
        <v>0</v>
      </c>
      <c r="CO44" s="115">
        <f t="shared" si="225"/>
        <v>0</v>
      </c>
      <c r="CP44" s="40"/>
      <c r="CQ44" s="39"/>
      <c r="CR44" s="115">
        <f t="shared" si="226"/>
        <v>0</v>
      </c>
      <c r="CS44" s="40"/>
      <c r="CT44" s="39"/>
      <c r="CU44" s="115">
        <f t="shared" si="227"/>
        <v>0</v>
      </c>
      <c r="CV44" s="40"/>
      <c r="CW44" s="39"/>
      <c r="CX44" s="115">
        <f t="shared" si="228"/>
        <v>0</v>
      </c>
      <c r="CY44" s="40"/>
      <c r="CZ44" s="39"/>
      <c r="DA44" s="115">
        <f t="shared" si="229"/>
        <v>0</v>
      </c>
      <c r="DB44" s="40"/>
      <c r="DC44" s="39"/>
      <c r="DD44" s="115">
        <f t="shared" si="230"/>
        <v>0</v>
      </c>
      <c r="DE44" s="40">
        <f t="shared" si="49"/>
        <v>0</v>
      </c>
      <c r="DF44" s="39">
        <f t="shared" si="50"/>
        <v>0</v>
      </c>
      <c r="DG44" s="115">
        <f t="shared" si="231"/>
        <v>0</v>
      </c>
      <c r="DH44" s="40"/>
      <c r="DI44" s="39"/>
      <c r="DJ44" s="115">
        <f t="shared" si="232"/>
        <v>0</v>
      </c>
      <c r="DK44" s="40"/>
      <c r="DL44" s="39"/>
      <c r="DM44" s="115">
        <f t="shared" si="233"/>
        <v>0</v>
      </c>
      <c r="DN44" s="39"/>
      <c r="DO44" s="39"/>
      <c r="DP44" s="115">
        <f t="shared" si="234"/>
        <v>0</v>
      </c>
      <c r="DQ44" s="40"/>
      <c r="DR44" s="39"/>
      <c r="DS44" s="115">
        <f t="shared" si="235"/>
        <v>0</v>
      </c>
      <c r="DT44" s="39"/>
      <c r="DU44" s="39"/>
      <c r="DV44" s="115">
        <f t="shared" si="236"/>
        <v>0</v>
      </c>
      <c r="DW44" s="40"/>
      <c r="DX44" s="39"/>
      <c r="DY44" s="115">
        <f t="shared" si="237"/>
        <v>0</v>
      </c>
      <c r="DZ44" s="40"/>
      <c r="EA44" s="39"/>
      <c r="EB44" s="115">
        <f t="shared" si="238"/>
        <v>0</v>
      </c>
      <c r="EC44" s="40">
        <f t="shared" si="59"/>
        <v>0</v>
      </c>
      <c r="ED44" s="39">
        <f t="shared" si="60"/>
        <v>0</v>
      </c>
      <c r="EE44" s="115">
        <f t="shared" si="239"/>
        <v>0</v>
      </c>
      <c r="EF44" s="40"/>
      <c r="EG44" s="39"/>
      <c r="EH44" s="115">
        <f t="shared" si="240"/>
        <v>0</v>
      </c>
      <c r="EI44" s="39"/>
      <c r="EJ44" s="39"/>
      <c r="EK44" s="115">
        <f t="shared" si="241"/>
        <v>0</v>
      </c>
      <c r="EL44" s="40"/>
      <c r="EM44" s="39"/>
      <c r="EN44" s="115">
        <f t="shared" si="242"/>
        <v>0</v>
      </c>
      <c r="EO44" s="40">
        <f t="shared" si="65"/>
        <v>0</v>
      </c>
      <c r="EP44" s="39">
        <f t="shared" si="66"/>
        <v>0</v>
      </c>
      <c r="EQ44" s="115">
        <f t="shared" si="243"/>
        <v>0</v>
      </c>
      <c r="ER44" s="39"/>
      <c r="ES44" s="39"/>
      <c r="ET44" s="115">
        <f t="shared" si="244"/>
        <v>0</v>
      </c>
      <c r="EU44" s="40"/>
      <c r="EV44" s="39"/>
      <c r="EW44" s="115">
        <f t="shared" si="245"/>
        <v>0</v>
      </c>
      <c r="EX44" s="40"/>
      <c r="EY44" s="39"/>
      <c r="EZ44" s="115">
        <f t="shared" si="246"/>
        <v>0</v>
      </c>
      <c r="FA44" s="40"/>
      <c r="FB44" s="39"/>
      <c r="FC44" s="115">
        <f t="shared" si="247"/>
        <v>0</v>
      </c>
      <c r="FD44" s="40"/>
      <c r="FE44" s="39"/>
      <c r="FF44" s="115">
        <f t="shared" si="248"/>
        <v>0</v>
      </c>
      <c r="FG44" s="40"/>
      <c r="FH44" s="39"/>
      <c r="FI44" s="115">
        <f t="shared" si="249"/>
        <v>0</v>
      </c>
      <c r="FJ44" s="40">
        <f t="shared" si="74"/>
        <v>0</v>
      </c>
      <c r="FK44" s="39">
        <f t="shared" si="75"/>
        <v>0</v>
      </c>
      <c r="FL44" s="115">
        <f t="shared" si="250"/>
        <v>0</v>
      </c>
      <c r="FM44" s="40"/>
      <c r="FN44" s="39"/>
      <c r="FO44" s="115">
        <f t="shared" si="251"/>
        <v>0</v>
      </c>
      <c r="FP44" s="40"/>
      <c r="FQ44" s="39"/>
      <c r="FR44" s="115">
        <f t="shared" si="252"/>
        <v>0</v>
      </c>
      <c r="FS44" s="39"/>
      <c r="FT44" s="39"/>
      <c r="FU44" s="115">
        <f t="shared" si="253"/>
        <v>0</v>
      </c>
      <c r="FV44" s="40"/>
      <c r="FW44" s="39"/>
      <c r="FX44" s="115">
        <f t="shared" si="254"/>
        <v>0</v>
      </c>
      <c r="FY44" s="40"/>
      <c r="FZ44" s="39"/>
      <c r="GA44" s="115">
        <f t="shared" si="255"/>
        <v>0</v>
      </c>
      <c r="GB44" s="40">
        <f t="shared" si="82"/>
        <v>0</v>
      </c>
      <c r="GC44" s="39">
        <f t="shared" si="83"/>
        <v>0</v>
      </c>
      <c r="GD44" s="115">
        <f t="shared" si="256"/>
        <v>0</v>
      </c>
      <c r="GE44" s="40"/>
      <c r="GF44" s="39"/>
      <c r="GG44" s="115">
        <f t="shared" si="257"/>
        <v>0</v>
      </c>
      <c r="GH44" s="40">
        <f t="shared" si="258"/>
        <v>0</v>
      </c>
      <c r="GI44" s="39">
        <f t="shared" si="86"/>
        <v>0</v>
      </c>
      <c r="GJ44" s="115">
        <f t="shared" si="259"/>
        <v>0</v>
      </c>
      <c r="GK44" s="39"/>
      <c r="GL44" s="39"/>
      <c r="GM44" s="115">
        <f t="shared" si="260"/>
        <v>0</v>
      </c>
      <c r="GN44" s="39"/>
      <c r="GO44" s="39"/>
      <c r="GP44" s="115">
        <f t="shared" si="261"/>
        <v>0</v>
      </c>
      <c r="GQ44" s="40">
        <f t="shared" si="90"/>
        <v>0</v>
      </c>
      <c r="GR44" s="39">
        <f t="shared" si="91"/>
        <v>0</v>
      </c>
      <c r="GS44" s="115">
        <f t="shared" si="262"/>
        <v>0</v>
      </c>
      <c r="GT44" s="40">
        <f t="shared" si="263"/>
        <v>0</v>
      </c>
      <c r="GU44" s="39">
        <f t="shared" si="264"/>
        <v>0</v>
      </c>
      <c r="GV44" s="115">
        <f t="shared" si="265"/>
        <v>0</v>
      </c>
      <c r="GW44" s="39"/>
      <c r="GX44" s="39"/>
      <c r="GY44" s="115">
        <f t="shared" si="266"/>
        <v>0</v>
      </c>
      <c r="GZ44" s="39"/>
      <c r="HA44" s="39"/>
      <c r="HB44" s="115">
        <f t="shared" si="267"/>
        <v>0</v>
      </c>
      <c r="HC44" s="39"/>
      <c r="HD44" s="39"/>
      <c r="HE44" s="115">
        <f t="shared" si="268"/>
        <v>0</v>
      </c>
      <c r="HF44" s="39"/>
      <c r="HG44" s="39"/>
      <c r="HH44" s="115">
        <f t="shared" si="269"/>
        <v>0</v>
      </c>
      <c r="HI44" s="39"/>
      <c r="HJ44" s="39"/>
      <c r="HK44" s="115">
        <f t="shared" si="270"/>
        <v>0</v>
      </c>
      <c r="HL44" s="40"/>
      <c r="HM44" s="39"/>
      <c r="HN44" s="115">
        <f t="shared" si="271"/>
        <v>0</v>
      </c>
      <c r="HO44" s="40"/>
      <c r="HP44" s="39"/>
      <c r="HQ44" s="115">
        <f t="shared" si="272"/>
        <v>0</v>
      </c>
      <c r="HR44" s="40"/>
      <c r="HS44" s="39"/>
      <c r="HT44" s="115">
        <f t="shared" si="273"/>
        <v>0</v>
      </c>
      <c r="HU44" s="40">
        <f t="shared" si="274"/>
        <v>0</v>
      </c>
      <c r="HV44" s="39">
        <f t="shared" si="275"/>
        <v>0</v>
      </c>
      <c r="HW44" s="115">
        <f t="shared" si="276"/>
        <v>0</v>
      </c>
      <c r="HX44" s="40"/>
      <c r="HY44" s="39"/>
      <c r="HZ44" s="115">
        <f t="shared" si="277"/>
        <v>0</v>
      </c>
      <c r="IA44" s="40">
        <f t="shared" si="106"/>
        <v>0</v>
      </c>
      <c r="IB44" s="39">
        <f t="shared" si="107"/>
        <v>0</v>
      </c>
      <c r="IC44" s="115">
        <f t="shared" si="278"/>
        <v>0</v>
      </c>
      <c r="ID44" s="40"/>
      <c r="IE44" s="39"/>
      <c r="IF44" s="115">
        <f t="shared" si="279"/>
        <v>0</v>
      </c>
      <c r="IG44" s="40"/>
      <c r="IH44" s="39"/>
      <c r="II44" s="115">
        <f t="shared" si="280"/>
        <v>0</v>
      </c>
      <c r="IJ44" s="40">
        <f t="shared" si="111"/>
        <v>0</v>
      </c>
      <c r="IK44" s="39">
        <f t="shared" si="112"/>
        <v>0</v>
      </c>
      <c r="IL44" s="115">
        <f t="shared" si="281"/>
        <v>0</v>
      </c>
      <c r="IM44" s="40"/>
      <c r="IN44" s="39"/>
      <c r="IO44" s="115">
        <f t="shared" si="282"/>
        <v>0</v>
      </c>
      <c r="IP44" s="40"/>
      <c r="IQ44" s="39"/>
      <c r="IR44" s="115">
        <f t="shared" si="283"/>
        <v>0</v>
      </c>
      <c r="IS44" s="40">
        <f t="shared" si="116"/>
        <v>0</v>
      </c>
      <c r="IT44" s="39">
        <f t="shared" si="117"/>
        <v>0</v>
      </c>
      <c r="IU44" s="115">
        <f t="shared" si="284"/>
        <v>0</v>
      </c>
      <c r="IV44" s="40"/>
      <c r="IW44" s="39"/>
      <c r="IX44" s="115">
        <f t="shared" si="285"/>
        <v>0</v>
      </c>
      <c r="IY44" s="40"/>
      <c r="IZ44" s="39"/>
      <c r="JA44" s="115">
        <f t="shared" si="286"/>
        <v>0</v>
      </c>
      <c r="JB44" s="40">
        <f t="shared" si="121"/>
        <v>0</v>
      </c>
      <c r="JC44" s="39">
        <f t="shared" si="122"/>
        <v>0</v>
      </c>
      <c r="JD44" s="115">
        <f t="shared" si="287"/>
        <v>0</v>
      </c>
      <c r="JE44" s="40"/>
      <c r="JF44" s="39"/>
      <c r="JG44" s="115">
        <f t="shared" si="288"/>
        <v>0</v>
      </c>
      <c r="JH44" s="40"/>
      <c r="JI44" s="39"/>
      <c r="JJ44" s="115">
        <f t="shared" si="289"/>
        <v>0</v>
      </c>
      <c r="JK44" s="40">
        <f t="shared" si="126"/>
        <v>0</v>
      </c>
      <c r="JL44" s="39">
        <f t="shared" si="127"/>
        <v>0</v>
      </c>
      <c r="JM44" s="115">
        <f t="shared" si="290"/>
        <v>0</v>
      </c>
      <c r="JN44" s="40"/>
      <c r="JO44" s="39"/>
      <c r="JP44" s="115">
        <f t="shared" si="291"/>
        <v>0</v>
      </c>
      <c r="JQ44" s="40">
        <f t="shared" si="130"/>
        <v>0</v>
      </c>
      <c r="JR44" s="39">
        <f t="shared" si="131"/>
        <v>0</v>
      </c>
      <c r="JS44" s="115">
        <f t="shared" si="292"/>
        <v>0</v>
      </c>
      <c r="JT44" s="40"/>
      <c r="JU44" s="39"/>
      <c r="JV44" s="115">
        <f t="shared" si="293"/>
        <v>0</v>
      </c>
      <c r="JW44" s="40"/>
      <c r="JX44" s="39"/>
      <c r="JY44" s="115">
        <f t="shared" si="294"/>
        <v>0</v>
      </c>
      <c r="JZ44" s="40"/>
      <c r="KA44" s="39"/>
      <c r="KB44" s="115">
        <f t="shared" si="295"/>
        <v>0</v>
      </c>
      <c r="KC44" s="40">
        <f t="shared" si="136"/>
        <v>0</v>
      </c>
      <c r="KD44" s="39">
        <f t="shared" si="137"/>
        <v>0</v>
      </c>
      <c r="KE44" s="115">
        <f t="shared" si="296"/>
        <v>0</v>
      </c>
      <c r="KF44" s="40"/>
      <c r="KG44" s="39"/>
      <c r="KH44" s="115">
        <f t="shared" si="297"/>
        <v>0</v>
      </c>
      <c r="KI44" s="40"/>
      <c r="KJ44" s="39"/>
      <c r="KK44" s="115">
        <f t="shared" si="298"/>
        <v>0</v>
      </c>
      <c r="KL44" s="40"/>
      <c r="KM44" s="39"/>
      <c r="KN44" s="115">
        <f t="shared" si="299"/>
        <v>0</v>
      </c>
      <c r="KO44" s="40"/>
      <c r="KP44" s="39"/>
      <c r="KQ44" s="115">
        <f t="shared" si="300"/>
        <v>0</v>
      </c>
      <c r="KR44" s="40">
        <f t="shared" si="143"/>
        <v>0</v>
      </c>
      <c r="KS44" s="39">
        <f t="shared" si="144"/>
        <v>0</v>
      </c>
      <c r="KT44" s="115">
        <f t="shared" si="301"/>
        <v>0</v>
      </c>
      <c r="KU44" s="40">
        <f t="shared" si="146"/>
        <v>0</v>
      </c>
      <c r="KV44" s="39">
        <f t="shared" si="147"/>
        <v>0</v>
      </c>
      <c r="KW44" s="115">
        <f t="shared" si="302"/>
        <v>0</v>
      </c>
      <c r="KX44" s="39"/>
      <c r="KY44" s="39"/>
      <c r="KZ44" s="115">
        <f t="shared" si="303"/>
        <v>0</v>
      </c>
      <c r="LA44" s="39"/>
      <c r="LB44" s="39"/>
      <c r="LC44" s="115">
        <f t="shared" si="304"/>
        <v>0</v>
      </c>
      <c r="LD44" s="39"/>
      <c r="LE44" s="39"/>
      <c r="LF44" s="115">
        <f t="shared" si="305"/>
        <v>0</v>
      </c>
      <c r="LG44" s="39"/>
      <c r="LH44" s="39"/>
      <c r="LI44" s="115">
        <f t="shared" si="306"/>
        <v>0</v>
      </c>
      <c r="LJ44" s="39"/>
      <c r="LK44" s="39"/>
      <c r="LL44" s="115">
        <f t="shared" si="307"/>
        <v>0</v>
      </c>
      <c r="LM44" s="40">
        <f t="shared" si="154"/>
        <v>0</v>
      </c>
      <c r="LN44" s="39">
        <f t="shared" si="155"/>
        <v>0</v>
      </c>
      <c r="LO44" s="115">
        <f t="shared" si="308"/>
        <v>0</v>
      </c>
      <c r="LP44" s="40">
        <v>100000</v>
      </c>
      <c r="LQ44" s="39"/>
      <c r="LR44" s="115">
        <f t="shared" si="309"/>
        <v>100000</v>
      </c>
      <c r="LS44" s="39"/>
      <c r="LT44" s="39"/>
      <c r="LU44" s="115">
        <f t="shared" si="310"/>
        <v>0</v>
      </c>
      <c r="LV44" s="39"/>
      <c r="LW44" s="39"/>
      <c r="LX44" s="115">
        <f t="shared" si="311"/>
        <v>0</v>
      </c>
      <c r="LY44" s="40"/>
      <c r="LZ44" s="39"/>
      <c r="MA44" s="115">
        <f t="shared" si="312"/>
        <v>0</v>
      </c>
      <c r="MB44" s="40">
        <f t="shared" si="161"/>
        <v>100000</v>
      </c>
      <c r="MC44" s="39">
        <f t="shared" si="162"/>
        <v>0</v>
      </c>
      <c r="MD44" s="115">
        <f t="shared" si="313"/>
        <v>100000</v>
      </c>
      <c r="ME44" s="40">
        <f t="shared" si="164"/>
        <v>100000</v>
      </c>
      <c r="MF44" s="39">
        <f t="shared" si="165"/>
        <v>0</v>
      </c>
      <c r="MG44" s="115">
        <f t="shared" si="314"/>
        <v>100000</v>
      </c>
      <c r="MH44" s="40"/>
      <c r="MI44" s="39"/>
      <c r="MJ44" s="115">
        <f t="shared" si="315"/>
        <v>0</v>
      </c>
      <c r="MK44" s="39"/>
      <c r="ML44" s="39"/>
      <c r="MM44" s="115">
        <f t="shared" si="316"/>
        <v>0</v>
      </c>
      <c r="MN44" s="39"/>
      <c r="MO44" s="39"/>
      <c r="MP44" s="115">
        <f t="shared" si="317"/>
        <v>0</v>
      </c>
      <c r="MQ44" s="39"/>
      <c r="MR44" s="39"/>
      <c r="MS44" s="115">
        <f t="shared" si="318"/>
        <v>0</v>
      </c>
      <c r="MT44" s="39"/>
      <c r="MU44" s="39"/>
      <c r="MV44" s="115">
        <f t="shared" si="319"/>
        <v>0</v>
      </c>
      <c r="MW44" s="40">
        <f t="shared" si="172"/>
        <v>0</v>
      </c>
      <c r="MX44" s="39">
        <f t="shared" si="173"/>
        <v>0</v>
      </c>
      <c r="MY44" s="115">
        <f t="shared" si="320"/>
        <v>0</v>
      </c>
      <c r="MZ44" s="39"/>
      <c r="NA44" s="39"/>
      <c r="NB44" s="115">
        <f t="shared" si="321"/>
        <v>0</v>
      </c>
      <c r="NC44" s="39"/>
      <c r="ND44" s="39"/>
      <c r="NE44" s="115">
        <f t="shared" si="322"/>
        <v>0</v>
      </c>
      <c r="NF44" s="40">
        <f t="shared" si="177"/>
        <v>0</v>
      </c>
      <c r="NG44" s="39">
        <f t="shared" si="178"/>
        <v>0</v>
      </c>
      <c r="NH44" s="115">
        <f t="shared" si="323"/>
        <v>0</v>
      </c>
      <c r="NI44" s="39"/>
      <c r="NJ44" s="39"/>
      <c r="NK44" s="115">
        <f t="shared" si="324"/>
        <v>0</v>
      </c>
      <c r="NL44" s="39"/>
      <c r="NM44" s="39"/>
      <c r="NN44" s="115">
        <f t="shared" si="325"/>
        <v>0</v>
      </c>
      <c r="NO44" s="40">
        <f t="shared" si="182"/>
        <v>0</v>
      </c>
      <c r="NP44" s="39">
        <f t="shared" si="183"/>
        <v>0</v>
      </c>
      <c r="NQ44" s="115">
        <f t="shared" si="326"/>
        <v>0</v>
      </c>
      <c r="NR44" s="39"/>
      <c r="NS44" s="39"/>
      <c r="NT44" s="115">
        <f t="shared" si="327"/>
        <v>0</v>
      </c>
      <c r="NU44" s="39">
        <f t="shared" si="186"/>
        <v>0</v>
      </c>
      <c r="NV44" s="39">
        <f t="shared" si="187"/>
        <v>0</v>
      </c>
      <c r="NW44" s="115">
        <f t="shared" si="328"/>
        <v>0</v>
      </c>
      <c r="NX44" s="40">
        <f t="shared" si="329"/>
        <v>0</v>
      </c>
      <c r="NY44" s="39">
        <f t="shared" si="190"/>
        <v>0</v>
      </c>
      <c r="NZ44" s="115">
        <f t="shared" si="330"/>
        <v>0</v>
      </c>
      <c r="OA44" s="40">
        <f t="shared" si="331"/>
        <v>100000</v>
      </c>
      <c r="OB44" s="39">
        <f t="shared" si="332"/>
        <v>0</v>
      </c>
      <c r="OC44" s="115">
        <f t="shared" si="333"/>
        <v>100000</v>
      </c>
      <c r="OD44" s="40">
        <f t="shared" si="334"/>
        <v>100000</v>
      </c>
      <c r="OE44" s="39">
        <f t="shared" si="335"/>
        <v>0</v>
      </c>
      <c r="OF44" s="115">
        <f t="shared" si="336"/>
        <v>100000</v>
      </c>
    </row>
    <row r="45" spans="1:397" s="51" customFormat="1" x14ac:dyDescent="0.25">
      <c r="A45" s="36">
        <v>35</v>
      </c>
      <c r="B45" s="37" t="s">
        <v>237</v>
      </c>
      <c r="C45" s="70" t="s">
        <v>196</v>
      </c>
      <c r="D45" s="39"/>
      <c r="E45" s="39"/>
      <c r="F45" s="115">
        <f t="shared" si="194"/>
        <v>0</v>
      </c>
      <c r="G45" s="41"/>
      <c r="H45" s="39"/>
      <c r="I45" s="115">
        <f t="shared" si="195"/>
        <v>0</v>
      </c>
      <c r="J45" s="39"/>
      <c r="K45" s="39"/>
      <c r="L45" s="115">
        <f t="shared" si="196"/>
        <v>0</v>
      </c>
      <c r="M45" s="39"/>
      <c r="N45" s="39"/>
      <c r="O45" s="115">
        <f t="shared" si="197"/>
        <v>0</v>
      </c>
      <c r="P45" s="39"/>
      <c r="Q45" s="39"/>
      <c r="R45" s="115">
        <f t="shared" si="198"/>
        <v>0</v>
      </c>
      <c r="S45" s="39"/>
      <c r="T45" s="39"/>
      <c r="U45" s="115">
        <f t="shared" si="199"/>
        <v>0</v>
      </c>
      <c r="V45" s="39"/>
      <c r="W45" s="39"/>
      <c r="X45" s="115">
        <f t="shared" si="200"/>
        <v>0</v>
      </c>
      <c r="Y45" s="39"/>
      <c r="Z45" s="39"/>
      <c r="AA45" s="115">
        <f t="shared" si="201"/>
        <v>0</v>
      </c>
      <c r="AB45" s="40">
        <f t="shared" si="14"/>
        <v>0</v>
      </c>
      <c r="AC45" s="39">
        <f t="shared" si="15"/>
        <v>0</v>
      </c>
      <c r="AD45" s="115">
        <f t="shared" si="202"/>
        <v>0</v>
      </c>
      <c r="AE45" s="39"/>
      <c r="AF45" s="39"/>
      <c r="AG45" s="115">
        <f t="shared" si="203"/>
        <v>0</v>
      </c>
      <c r="AH45" s="40">
        <f t="shared" si="18"/>
        <v>0</v>
      </c>
      <c r="AI45" s="39">
        <f t="shared" si="19"/>
        <v>0</v>
      </c>
      <c r="AJ45" s="115">
        <f t="shared" si="204"/>
        <v>0</v>
      </c>
      <c r="AK45" s="39"/>
      <c r="AL45" s="39"/>
      <c r="AM45" s="115">
        <f t="shared" si="205"/>
        <v>0</v>
      </c>
      <c r="AN45" s="39"/>
      <c r="AO45" s="39"/>
      <c r="AP45" s="115">
        <f t="shared" si="206"/>
        <v>0</v>
      </c>
      <c r="AQ45" s="39"/>
      <c r="AR45" s="39"/>
      <c r="AS45" s="115">
        <f t="shared" si="207"/>
        <v>0</v>
      </c>
      <c r="AT45" s="39"/>
      <c r="AU45" s="39"/>
      <c r="AV45" s="115">
        <f t="shared" si="208"/>
        <v>0</v>
      </c>
      <c r="AW45" s="39"/>
      <c r="AX45" s="39"/>
      <c r="AY45" s="115">
        <f t="shared" si="209"/>
        <v>0</v>
      </c>
      <c r="AZ45" s="39"/>
      <c r="BA45" s="39"/>
      <c r="BB45" s="115">
        <f t="shared" si="210"/>
        <v>0</v>
      </c>
      <c r="BC45" s="39"/>
      <c r="BD45" s="39"/>
      <c r="BE45" s="115">
        <f t="shared" si="211"/>
        <v>0</v>
      </c>
      <c r="BF45" s="39"/>
      <c r="BG45" s="39"/>
      <c r="BH45" s="115">
        <f t="shared" si="212"/>
        <v>0</v>
      </c>
      <c r="BI45" s="39"/>
      <c r="BJ45" s="39"/>
      <c r="BK45" s="115">
        <f t="shared" si="213"/>
        <v>0</v>
      </c>
      <c r="BL45" s="40">
        <f t="shared" si="214"/>
        <v>0</v>
      </c>
      <c r="BM45" s="39">
        <f t="shared" si="215"/>
        <v>0</v>
      </c>
      <c r="BN45" s="115">
        <f t="shared" si="216"/>
        <v>0</v>
      </c>
      <c r="BO45" s="40"/>
      <c r="BP45" s="39"/>
      <c r="BQ45" s="115">
        <f t="shared" si="217"/>
        <v>0</v>
      </c>
      <c r="BR45" s="40"/>
      <c r="BS45" s="39"/>
      <c r="BT45" s="115">
        <f t="shared" si="218"/>
        <v>0</v>
      </c>
      <c r="BU45" s="40"/>
      <c r="BV45" s="39"/>
      <c r="BW45" s="115">
        <f t="shared" si="219"/>
        <v>0</v>
      </c>
      <c r="BX45" s="40"/>
      <c r="BY45" s="39"/>
      <c r="BZ45" s="115">
        <f t="shared" si="220"/>
        <v>0</v>
      </c>
      <c r="CA45" s="40"/>
      <c r="CB45" s="39"/>
      <c r="CC45" s="115">
        <f t="shared" si="221"/>
        <v>0</v>
      </c>
      <c r="CD45" s="40"/>
      <c r="CE45" s="39"/>
      <c r="CF45" s="115">
        <f t="shared" si="222"/>
        <v>0</v>
      </c>
      <c r="CG45" s="40"/>
      <c r="CH45" s="39"/>
      <c r="CI45" s="115">
        <f t="shared" si="223"/>
        <v>0</v>
      </c>
      <c r="CJ45" s="40"/>
      <c r="CK45" s="39"/>
      <c r="CL45" s="115">
        <f t="shared" si="224"/>
        <v>0</v>
      </c>
      <c r="CM45" s="40">
        <f t="shared" si="41"/>
        <v>0</v>
      </c>
      <c r="CN45" s="39">
        <f t="shared" si="42"/>
        <v>0</v>
      </c>
      <c r="CO45" s="115">
        <f t="shared" si="225"/>
        <v>0</v>
      </c>
      <c r="CP45" s="40"/>
      <c r="CQ45" s="39"/>
      <c r="CR45" s="115">
        <f t="shared" si="226"/>
        <v>0</v>
      </c>
      <c r="CS45" s="40"/>
      <c r="CT45" s="39"/>
      <c r="CU45" s="115">
        <f t="shared" si="227"/>
        <v>0</v>
      </c>
      <c r="CV45" s="40"/>
      <c r="CW45" s="39"/>
      <c r="CX45" s="115">
        <f t="shared" si="228"/>
        <v>0</v>
      </c>
      <c r="CY45" s="40"/>
      <c r="CZ45" s="39"/>
      <c r="DA45" s="115">
        <f t="shared" si="229"/>
        <v>0</v>
      </c>
      <c r="DB45" s="40"/>
      <c r="DC45" s="39"/>
      <c r="DD45" s="115">
        <f t="shared" si="230"/>
        <v>0</v>
      </c>
      <c r="DE45" s="40">
        <f t="shared" si="49"/>
        <v>0</v>
      </c>
      <c r="DF45" s="39">
        <f t="shared" si="50"/>
        <v>0</v>
      </c>
      <c r="DG45" s="115">
        <f t="shared" si="231"/>
        <v>0</v>
      </c>
      <c r="DH45" s="40"/>
      <c r="DI45" s="39"/>
      <c r="DJ45" s="115">
        <f t="shared" si="232"/>
        <v>0</v>
      </c>
      <c r="DK45" s="40"/>
      <c r="DL45" s="39"/>
      <c r="DM45" s="115">
        <f t="shared" si="233"/>
        <v>0</v>
      </c>
      <c r="DN45" s="39"/>
      <c r="DO45" s="39"/>
      <c r="DP45" s="115">
        <f t="shared" si="234"/>
        <v>0</v>
      </c>
      <c r="DQ45" s="40"/>
      <c r="DR45" s="39"/>
      <c r="DS45" s="115">
        <f t="shared" si="235"/>
        <v>0</v>
      </c>
      <c r="DT45" s="39"/>
      <c r="DU45" s="39"/>
      <c r="DV45" s="115">
        <f t="shared" si="236"/>
        <v>0</v>
      </c>
      <c r="DW45" s="40"/>
      <c r="DX45" s="39"/>
      <c r="DY45" s="115">
        <f t="shared" si="237"/>
        <v>0</v>
      </c>
      <c r="DZ45" s="40"/>
      <c r="EA45" s="39"/>
      <c r="EB45" s="115">
        <f t="shared" si="238"/>
        <v>0</v>
      </c>
      <c r="EC45" s="40">
        <f t="shared" si="59"/>
        <v>0</v>
      </c>
      <c r="ED45" s="39">
        <f t="shared" si="60"/>
        <v>0</v>
      </c>
      <c r="EE45" s="115">
        <f t="shared" si="239"/>
        <v>0</v>
      </c>
      <c r="EF45" s="40"/>
      <c r="EG45" s="39"/>
      <c r="EH45" s="115">
        <f t="shared" si="240"/>
        <v>0</v>
      </c>
      <c r="EI45" s="39"/>
      <c r="EJ45" s="39"/>
      <c r="EK45" s="115">
        <f t="shared" si="241"/>
        <v>0</v>
      </c>
      <c r="EL45" s="40"/>
      <c r="EM45" s="39"/>
      <c r="EN45" s="115">
        <f t="shared" si="242"/>
        <v>0</v>
      </c>
      <c r="EO45" s="40">
        <f t="shared" si="65"/>
        <v>0</v>
      </c>
      <c r="EP45" s="39">
        <f t="shared" si="66"/>
        <v>0</v>
      </c>
      <c r="EQ45" s="115">
        <f t="shared" si="243"/>
        <v>0</v>
      </c>
      <c r="ER45" s="39"/>
      <c r="ES45" s="39"/>
      <c r="ET45" s="115">
        <f t="shared" si="244"/>
        <v>0</v>
      </c>
      <c r="EU45" s="40"/>
      <c r="EV45" s="39"/>
      <c r="EW45" s="115">
        <f t="shared" si="245"/>
        <v>0</v>
      </c>
      <c r="EX45" s="40"/>
      <c r="EY45" s="39"/>
      <c r="EZ45" s="115">
        <f t="shared" si="246"/>
        <v>0</v>
      </c>
      <c r="FA45" s="40"/>
      <c r="FB45" s="39"/>
      <c r="FC45" s="115">
        <f t="shared" si="247"/>
        <v>0</v>
      </c>
      <c r="FD45" s="40"/>
      <c r="FE45" s="39"/>
      <c r="FF45" s="115">
        <f t="shared" si="248"/>
        <v>0</v>
      </c>
      <c r="FG45" s="40"/>
      <c r="FH45" s="39"/>
      <c r="FI45" s="115">
        <f t="shared" si="249"/>
        <v>0</v>
      </c>
      <c r="FJ45" s="40">
        <f t="shared" si="74"/>
        <v>0</v>
      </c>
      <c r="FK45" s="39">
        <f t="shared" si="75"/>
        <v>0</v>
      </c>
      <c r="FL45" s="115">
        <f t="shared" si="250"/>
        <v>0</v>
      </c>
      <c r="FM45" s="40"/>
      <c r="FN45" s="39"/>
      <c r="FO45" s="115">
        <f t="shared" si="251"/>
        <v>0</v>
      </c>
      <c r="FP45" s="40"/>
      <c r="FQ45" s="39"/>
      <c r="FR45" s="115">
        <f t="shared" si="252"/>
        <v>0</v>
      </c>
      <c r="FS45" s="39"/>
      <c r="FT45" s="39"/>
      <c r="FU45" s="115">
        <f t="shared" si="253"/>
        <v>0</v>
      </c>
      <c r="FV45" s="40"/>
      <c r="FW45" s="39"/>
      <c r="FX45" s="115">
        <f t="shared" si="254"/>
        <v>0</v>
      </c>
      <c r="FY45" s="40"/>
      <c r="FZ45" s="39"/>
      <c r="GA45" s="115">
        <f t="shared" si="255"/>
        <v>0</v>
      </c>
      <c r="GB45" s="40">
        <f t="shared" si="82"/>
        <v>0</v>
      </c>
      <c r="GC45" s="39">
        <f t="shared" si="83"/>
        <v>0</v>
      </c>
      <c r="GD45" s="115">
        <f t="shared" si="256"/>
        <v>0</v>
      </c>
      <c r="GE45" s="40"/>
      <c r="GF45" s="39"/>
      <c r="GG45" s="115">
        <f t="shared" si="257"/>
        <v>0</v>
      </c>
      <c r="GH45" s="40">
        <f t="shared" si="258"/>
        <v>0</v>
      </c>
      <c r="GI45" s="39">
        <f t="shared" si="86"/>
        <v>0</v>
      </c>
      <c r="GJ45" s="115">
        <f t="shared" si="259"/>
        <v>0</v>
      </c>
      <c r="GK45" s="39"/>
      <c r="GL45" s="39"/>
      <c r="GM45" s="115">
        <f t="shared" si="260"/>
        <v>0</v>
      </c>
      <c r="GN45" s="39"/>
      <c r="GO45" s="39"/>
      <c r="GP45" s="115">
        <f t="shared" si="261"/>
        <v>0</v>
      </c>
      <c r="GQ45" s="40">
        <f t="shared" si="90"/>
        <v>0</v>
      </c>
      <c r="GR45" s="39">
        <f t="shared" si="91"/>
        <v>0</v>
      </c>
      <c r="GS45" s="115">
        <f t="shared" si="262"/>
        <v>0</v>
      </c>
      <c r="GT45" s="40">
        <f t="shared" si="263"/>
        <v>0</v>
      </c>
      <c r="GU45" s="39">
        <f t="shared" si="264"/>
        <v>0</v>
      </c>
      <c r="GV45" s="115">
        <f t="shared" si="265"/>
        <v>0</v>
      </c>
      <c r="GW45" s="39"/>
      <c r="GX45" s="39"/>
      <c r="GY45" s="115">
        <f t="shared" si="266"/>
        <v>0</v>
      </c>
      <c r="GZ45" s="39"/>
      <c r="HA45" s="39"/>
      <c r="HB45" s="115">
        <f t="shared" si="267"/>
        <v>0</v>
      </c>
      <c r="HC45" s="39"/>
      <c r="HD45" s="39"/>
      <c r="HE45" s="115">
        <f t="shared" si="268"/>
        <v>0</v>
      </c>
      <c r="HF45" s="39"/>
      <c r="HG45" s="39"/>
      <c r="HH45" s="115">
        <f t="shared" si="269"/>
        <v>0</v>
      </c>
      <c r="HI45" s="39"/>
      <c r="HJ45" s="39"/>
      <c r="HK45" s="115">
        <f t="shared" si="270"/>
        <v>0</v>
      </c>
      <c r="HL45" s="40"/>
      <c r="HM45" s="39"/>
      <c r="HN45" s="115">
        <f t="shared" si="271"/>
        <v>0</v>
      </c>
      <c r="HO45" s="40"/>
      <c r="HP45" s="39"/>
      <c r="HQ45" s="115">
        <f t="shared" si="272"/>
        <v>0</v>
      </c>
      <c r="HR45" s="40"/>
      <c r="HS45" s="39"/>
      <c r="HT45" s="115">
        <f t="shared" si="273"/>
        <v>0</v>
      </c>
      <c r="HU45" s="40">
        <f t="shared" si="274"/>
        <v>0</v>
      </c>
      <c r="HV45" s="39">
        <f t="shared" si="275"/>
        <v>0</v>
      </c>
      <c r="HW45" s="115">
        <f t="shared" si="276"/>
        <v>0</v>
      </c>
      <c r="HX45" s="40"/>
      <c r="HY45" s="39"/>
      <c r="HZ45" s="115">
        <f t="shared" si="277"/>
        <v>0</v>
      </c>
      <c r="IA45" s="40">
        <f t="shared" si="106"/>
        <v>0</v>
      </c>
      <c r="IB45" s="39">
        <f t="shared" si="107"/>
        <v>0</v>
      </c>
      <c r="IC45" s="115">
        <f t="shared" si="278"/>
        <v>0</v>
      </c>
      <c r="ID45" s="40"/>
      <c r="IE45" s="39"/>
      <c r="IF45" s="115">
        <f t="shared" si="279"/>
        <v>0</v>
      </c>
      <c r="IG45" s="40"/>
      <c r="IH45" s="39"/>
      <c r="II45" s="115">
        <f t="shared" si="280"/>
        <v>0</v>
      </c>
      <c r="IJ45" s="40">
        <f t="shared" si="111"/>
        <v>0</v>
      </c>
      <c r="IK45" s="39">
        <f t="shared" si="112"/>
        <v>0</v>
      </c>
      <c r="IL45" s="115">
        <f t="shared" si="281"/>
        <v>0</v>
      </c>
      <c r="IM45" s="40"/>
      <c r="IN45" s="39"/>
      <c r="IO45" s="115">
        <f t="shared" si="282"/>
        <v>0</v>
      </c>
      <c r="IP45" s="40"/>
      <c r="IQ45" s="39"/>
      <c r="IR45" s="115">
        <f t="shared" si="283"/>
        <v>0</v>
      </c>
      <c r="IS45" s="40">
        <f t="shared" si="116"/>
        <v>0</v>
      </c>
      <c r="IT45" s="39">
        <f t="shared" si="117"/>
        <v>0</v>
      </c>
      <c r="IU45" s="115">
        <f t="shared" si="284"/>
        <v>0</v>
      </c>
      <c r="IV45" s="40"/>
      <c r="IW45" s="39"/>
      <c r="IX45" s="115">
        <f t="shared" si="285"/>
        <v>0</v>
      </c>
      <c r="IY45" s="40"/>
      <c r="IZ45" s="39"/>
      <c r="JA45" s="115">
        <f t="shared" si="286"/>
        <v>0</v>
      </c>
      <c r="JB45" s="40">
        <f t="shared" si="121"/>
        <v>0</v>
      </c>
      <c r="JC45" s="39">
        <f t="shared" si="122"/>
        <v>0</v>
      </c>
      <c r="JD45" s="115">
        <f t="shared" si="287"/>
        <v>0</v>
      </c>
      <c r="JE45" s="40"/>
      <c r="JF45" s="39"/>
      <c r="JG45" s="115">
        <f t="shared" si="288"/>
        <v>0</v>
      </c>
      <c r="JH45" s="40"/>
      <c r="JI45" s="39"/>
      <c r="JJ45" s="115">
        <f t="shared" si="289"/>
        <v>0</v>
      </c>
      <c r="JK45" s="40">
        <f t="shared" si="126"/>
        <v>0</v>
      </c>
      <c r="JL45" s="39">
        <f t="shared" si="127"/>
        <v>0</v>
      </c>
      <c r="JM45" s="115">
        <f t="shared" si="290"/>
        <v>0</v>
      </c>
      <c r="JN45" s="40"/>
      <c r="JO45" s="39"/>
      <c r="JP45" s="115">
        <f t="shared" si="291"/>
        <v>0</v>
      </c>
      <c r="JQ45" s="40">
        <f t="shared" si="130"/>
        <v>0</v>
      </c>
      <c r="JR45" s="39">
        <f t="shared" si="131"/>
        <v>0</v>
      </c>
      <c r="JS45" s="115">
        <f t="shared" si="292"/>
        <v>0</v>
      </c>
      <c r="JT45" s="40"/>
      <c r="JU45" s="39"/>
      <c r="JV45" s="115">
        <f t="shared" si="293"/>
        <v>0</v>
      </c>
      <c r="JW45" s="40"/>
      <c r="JX45" s="39"/>
      <c r="JY45" s="115">
        <f t="shared" si="294"/>
        <v>0</v>
      </c>
      <c r="JZ45" s="40"/>
      <c r="KA45" s="39"/>
      <c r="KB45" s="115">
        <f t="shared" si="295"/>
        <v>0</v>
      </c>
      <c r="KC45" s="40">
        <f t="shared" si="136"/>
        <v>0</v>
      </c>
      <c r="KD45" s="39">
        <f t="shared" si="137"/>
        <v>0</v>
      </c>
      <c r="KE45" s="115">
        <f t="shared" si="296"/>
        <v>0</v>
      </c>
      <c r="KF45" s="40"/>
      <c r="KG45" s="39"/>
      <c r="KH45" s="115">
        <f t="shared" si="297"/>
        <v>0</v>
      </c>
      <c r="KI45" s="40"/>
      <c r="KJ45" s="39"/>
      <c r="KK45" s="115">
        <f t="shared" si="298"/>
        <v>0</v>
      </c>
      <c r="KL45" s="40"/>
      <c r="KM45" s="39"/>
      <c r="KN45" s="115">
        <f t="shared" si="299"/>
        <v>0</v>
      </c>
      <c r="KO45" s="40"/>
      <c r="KP45" s="39"/>
      <c r="KQ45" s="115">
        <f t="shared" si="300"/>
        <v>0</v>
      </c>
      <c r="KR45" s="40">
        <f t="shared" si="143"/>
        <v>0</v>
      </c>
      <c r="KS45" s="39">
        <f t="shared" si="144"/>
        <v>0</v>
      </c>
      <c r="KT45" s="115">
        <f t="shared" si="301"/>
        <v>0</v>
      </c>
      <c r="KU45" s="40">
        <f t="shared" si="146"/>
        <v>0</v>
      </c>
      <c r="KV45" s="39">
        <f t="shared" si="147"/>
        <v>0</v>
      </c>
      <c r="KW45" s="115">
        <f t="shared" si="302"/>
        <v>0</v>
      </c>
      <c r="KX45" s="39"/>
      <c r="KY45" s="39"/>
      <c r="KZ45" s="115">
        <f t="shared" si="303"/>
        <v>0</v>
      </c>
      <c r="LA45" s="39"/>
      <c r="LB45" s="39"/>
      <c r="LC45" s="115">
        <f t="shared" si="304"/>
        <v>0</v>
      </c>
      <c r="LD45" s="39"/>
      <c r="LE45" s="39"/>
      <c r="LF45" s="115">
        <f t="shared" si="305"/>
        <v>0</v>
      </c>
      <c r="LG45" s="39"/>
      <c r="LH45" s="39"/>
      <c r="LI45" s="115">
        <f t="shared" si="306"/>
        <v>0</v>
      </c>
      <c r="LJ45" s="39"/>
      <c r="LK45" s="39"/>
      <c r="LL45" s="115">
        <f t="shared" si="307"/>
        <v>0</v>
      </c>
      <c r="LM45" s="40">
        <f t="shared" si="154"/>
        <v>0</v>
      </c>
      <c r="LN45" s="39">
        <f t="shared" si="155"/>
        <v>0</v>
      </c>
      <c r="LO45" s="115">
        <f t="shared" si="308"/>
        <v>0</v>
      </c>
      <c r="LP45" s="40"/>
      <c r="LQ45" s="39"/>
      <c r="LR45" s="115">
        <f t="shared" si="309"/>
        <v>0</v>
      </c>
      <c r="LS45" s="39">
        <v>650000</v>
      </c>
      <c r="LT45" s="39"/>
      <c r="LU45" s="115">
        <f t="shared" si="310"/>
        <v>650000</v>
      </c>
      <c r="LV45" s="39"/>
      <c r="LW45" s="39"/>
      <c r="LX45" s="115">
        <f t="shared" si="311"/>
        <v>0</v>
      </c>
      <c r="LY45" s="40"/>
      <c r="LZ45" s="39"/>
      <c r="MA45" s="115">
        <f t="shared" si="312"/>
        <v>0</v>
      </c>
      <c r="MB45" s="40">
        <f t="shared" si="161"/>
        <v>650000</v>
      </c>
      <c r="MC45" s="39">
        <f t="shared" si="162"/>
        <v>0</v>
      </c>
      <c r="MD45" s="115">
        <f t="shared" si="313"/>
        <v>650000</v>
      </c>
      <c r="ME45" s="40">
        <f t="shared" si="164"/>
        <v>650000</v>
      </c>
      <c r="MF45" s="39">
        <f t="shared" si="165"/>
        <v>0</v>
      </c>
      <c r="MG45" s="115">
        <f t="shared" si="314"/>
        <v>650000</v>
      </c>
      <c r="MH45" s="40"/>
      <c r="MI45" s="39"/>
      <c r="MJ45" s="115">
        <f t="shared" si="315"/>
        <v>0</v>
      </c>
      <c r="MK45" s="39"/>
      <c r="ML45" s="39"/>
      <c r="MM45" s="115">
        <f t="shared" si="316"/>
        <v>0</v>
      </c>
      <c r="MN45" s="39"/>
      <c r="MO45" s="39"/>
      <c r="MP45" s="115">
        <f t="shared" si="317"/>
        <v>0</v>
      </c>
      <c r="MQ45" s="39"/>
      <c r="MR45" s="39"/>
      <c r="MS45" s="115">
        <f t="shared" si="318"/>
        <v>0</v>
      </c>
      <c r="MT45" s="39"/>
      <c r="MU45" s="39"/>
      <c r="MV45" s="115">
        <f t="shared" si="319"/>
        <v>0</v>
      </c>
      <c r="MW45" s="40">
        <f t="shared" si="172"/>
        <v>0</v>
      </c>
      <c r="MX45" s="39">
        <f t="shared" si="173"/>
        <v>0</v>
      </c>
      <c r="MY45" s="115">
        <f t="shared" si="320"/>
        <v>0</v>
      </c>
      <c r="MZ45" s="39"/>
      <c r="NA45" s="39"/>
      <c r="NB45" s="115">
        <f t="shared" si="321"/>
        <v>0</v>
      </c>
      <c r="NC45" s="39"/>
      <c r="ND45" s="39"/>
      <c r="NE45" s="115">
        <f t="shared" si="322"/>
        <v>0</v>
      </c>
      <c r="NF45" s="40">
        <f t="shared" si="177"/>
        <v>0</v>
      </c>
      <c r="NG45" s="39">
        <f t="shared" si="178"/>
        <v>0</v>
      </c>
      <c r="NH45" s="115">
        <f t="shared" si="323"/>
        <v>0</v>
      </c>
      <c r="NI45" s="39"/>
      <c r="NJ45" s="39"/>
      <c r="NK45" s="115">
        <f t="shared" si="324"/>
        <v>0</v>
      </c>
      <c r="NL45" s="39"/>
      <c r="NM45" s="39"/>
      <c r="NN45" s="115">
        <f t="shared" si="325"/>
        <v>0</v>
      </c>
      <c r="NO45" s="40">
        <f t="shared" si="182"/>
        <v>0</v>
      </c>
      <c r="NP45" s="39">
        <f t="shared" si="183"/>
        <v>0</v>
      </c>
      <c r="NQ45" s="115">
        <f t="shared" si="326"/>
        <v>0</v>
      </c>
      <c r="NR45" s="39"/>
      <c r="NS45" s="39"/>
      <c r="NT45" s="115">
        <f t="shared" si="327"/>
        <v>0</v>
      </c>
      <c r="NU45" s="39">
        <f t="shared" si="186"/>
        <v>0</v>
      </c>
      <c r="NV45" s="39">
        <f t="shared" si="187"/>
        <v>0</v>
      </c>
      <c r="NW45" s="115">
        <f t="shared" si="328"/>
        <v>0</v>
      </c>
      <c r="NX45" s="40">
        <f t="shared" si="329"/>
        <v>0</v>
      </c>
      <c r="NY45" s="39">
        <f t="shared" si="190"/>
        <v>0</v>
      </c>
      <c r="NZ45" s="115">
        <f t="shared" si="330"/>
        <v>0</v>
      </c>
      <c r="OA45" s="40">
        <f t="shared" si="331"/>
        <v>650000</v>
      </c>
      <c r="OB45" s="39">
        <f t="shared" si="332"/>
        <v>0</v>
      </c>
      <c r="OC45" s="115">
        <f t="shared" si="333"/>
        <v>650000</v>
      </c>
      <c r="OD45" s="40">
        <f t="shared" si="334"/>
        <v>650000</v>
      </c>
      <c r="OE45" s="39">
        <f t="shared" si="335"/>
        <v>0</v>
      </c>
      <c r="OF45" s="115">
        <f t="shared" si="336"/>
        <v>650000</v>
      </c>
    </row>
    <row r="46" spans="1:397" s="51" customFormat="1" x14ac:dyDescent="0.25">
      <c r="A46" s="36">
        <v>36</v>
      </c>
      <c r="B46" s="37" t="s">
        <v>238</v>
      </c>
      <c r="C46" s="70" t="s">
        <v>365</v>
      </c>
      <c r="D46" s="39">
        <f>SUM(D43:D45)</f>
        <v>0</v>
      </c>
      <c r="E46" s="39">
        <f>SUM(E43:E45)</f>
        <v>0</v>
      </c>
      <c r="F46" s="115">
        <f t="shared" si="194"/>
        <v>0</v>
      </c>
      <c r="G46" s="41">
        <f>SUM(G43:G45)</f>
        <v>0</v>
      </c>
      <c r="H46" s="39">
        <f>SUM(H43:H45)</f>
        <v>0</v>
      </c>
      <c r="I46" s="115">
        <f t="shared" si="195"/>
        <v>0</v>
      </c>
      <c r="J46" s="39">
        <f>SUM(J43:J45)</f>
        <v>0</v>
      </c>
      <c r="K46" s="39">
        <f>SUM(K43:K45)</f>
        <v>0</v>
      </c>
      <c r="L46" s="115">
        <f t="shared" si="196"/>
        <v>0</v>
      </c>
      <c r="M46" s="39">
        <f>SUM(M43:M45)</f>
        <v>0</v>
      </c>
      <c r="N46" s="39">
        <f>SUM(N43:N45)</f>
        <v>0</v>
      </c>
      <c r="O46" s="115">
        <f t="shared" si="197"/>
        <v>0</v>
      </c>
      <c r="P46" s="39">
        <f>SUM(P43:P45)</f>
        <v>0</v>
      </c>
      <c r="Q46" s="39">
        <f>SUM(Q43:Q45)</f>
        <v>0</v>
      </c>
      <c r="R46" s="115">
        <f t="shared" si="198"/>
        <v>0</v>
      </c>
      <c r="S46" s="39">
        <f>SUM(S43:S45)</f>
        <v>0</v>
      </c>
      <c r="T46" s="39">
        <f>SUM(T43:T45)</f>
        <v>0</v>
      </c>
      <c r="U46" s="115">
        <f t="shared" si="199"/>
        <v>0</v>
      </c>
      <c r="V46" s="39">
        <f>SUM(V43:V45)</f>
        <v>0</v>
      </c>
      <c r="W46" s="39">
        <f>SUM(W43:W45)</f>
        <v>0</v>
      </c>
      <c r="X46" s="115">
        <f t="shared" si="200"/>
        <v>0</v>
      </c>
      <c r="Y46" s="39">
        <f>SUM(Y43:Y45)</f>
        <v>0</v>
      </c>
      <c r="Z46" s="39">
        <f>SUM(Z43:Z45)</f>
        <v>0</v>
      </c>
      <c r="AA46" s="115">
        <f t="shared" si="201"/>
        <v>0</v>
      </c>
      <c r="AB46" s="40">
        <f t="shared" si="14"/>
        <v>0</v>
      </c>
      <c r="AC46" s="39">
        <f t="shared" si="15"/>
        <v>0</v>
      </c>
      <c r="AD46" s="115">
        <f t="shared" si="202"/>
        <v>0</v>
      </c>
      <c r="AE46" s="39">
        <f>SUM(AE43:AE45)</f>
        <v>0</v>
      </c>
      <c r="AF46" s="39">
        <f>SUM(AF43:AF45)</f>
        <v>0</v>
      </c>
      <c r="AG46" s="115">
        <f t="shared" si="203"/>
        <v>0</v>
      </c>
      <c r="AH46" s="40">
        <f t="shared" si="18"/>
        <v>0</v>
      </c>
      <c r="AI46" s="39">
        <f t="shared" si="19"/>
        <v>0</v>
      </c>
      <c r="AJ46" s="115">
        <f t="shared" si="204"/>
        <v>0</v>
      </c>
      <c r="AK46" s="39">
        <f>SUM(AK43:AK45)</f>
        <v>0</v>
      </c>
      <c r="AL46" s="39">
        <f>SUM(AL43:AL45)</f>
        <v>0</v>
      </c>
      <c r="AM46" s="115">
        <f t="shared" si="205"/>
        <v>0</v>
      </c>
      <c r="AN46" s="39">
        <f>SUM(AN43:AN45)</f>
        <v>0</v>
      </c>
      <c r="AO46" s="39">
        <f>SUM(AO43:AO45)</f>
        <v>0</v>
      </c>
      <c r="AP46" s="115">
        <f t="shared" si="206"/>
        <v>0</v>
      </c>
      <c r="AQ46" s="39">
        <f>SUM(AQ43:AQ45)</f>
        <v>0</v>
      </c>
      <c r="AR46" s="39">
        <f>SUM(AR43:AR45)</f>
        <v>0</v>
      </c>
      <c r="AS46" s="115">
        <f t="shared" si="207"/>
        <v>0</v>
      </c>
      <c r="AT46" s="39">
        <f>SUM(AT43:AT45)</f>
        <v>0</v>
      </c>
      <c r="AU46" s="39">
        <f>SUM(AU43:AU45)</f>
        <v>0</v>
      </c>
      <c r="AV46" s="115">
        <f t="shared" si="208"/>
        <v>0</v>
      </c>
      <c r="AW46" s="39">
        <f>SUM(AW43:AW45)</f>
        <v>0</v>
      </c>
      <c r="AX46" s="39">
        <f>SUM(AX43:AX45)</f>
        <v>0</v>
      </c>
      <c r="AY46" s="115">
        <f t="shared" si="209"/>
        <v>0</v>
      </c>
      <c r="AZ46" s="39">
        <f>SUM(AZ43:AZ45)</f>
        <v>0</v>
      </c>
      <c r="BA46" s="39">
        <f>SUM(BA43:BA45)</f>
        <v>0</v>
      </c>
      <c r="BB46" s="115">
        <f t="shared" si="210"/>
        <v>0</v>
      </c>
      <c r="BC46" s="39">
        <f>SUM(BC43:BC45)</f>
        <v>0</v>
      </c>
      <c r="BD46" s="39">
        <f>SUM(BD43:BD45)</f>
        <v>0</v>
      </c>
      <c r="BE46" s="115">
        <f t="shared" si="211"/>
        <v>0</v>
      </c>
      <c r="BF46" s="39">
        <f>SUM(BF43:BF45)</f>
        <v>0</v>
      </c>
      <c r="BG46" s="39">
        <f>SUM(BG43:BG45)</f>
        <v>0</v>
      </c>
      <c r="BH46" s="115">
        <f t="shared" si="212"/>
        <v>0</v>
      </c>
      <c r="BI46" s="39">
        <f>SUM(BI43:BI45)</f>
        <v>0</v>
      </c>
      <c r="BJ46" s="39">
        <f>SUM(BJ43:BJ45)</f>
        <v>0</v>
      </c>
      <c r="BK46" s="115">
        <f t="shared" si="213"/>
        <v>0</v>
      </c>
      <c r="BL46" s="40">
        <f t="shared" si="214"/>
        <v>0</v>
      </c>
      <c r="BM46" s="39">
        <f t="shared" si="215"/>
        <v>0</v>
      </c>
      <c r="BN46" s="115">
        <f t="shared" si="216"/>
        <v>0</v>
      </c>
      <c r="BO46" s="40">
        <f>SUM(BO43:BO45)</f>
        <v>0</v>
      </c>
      <c r="BP46" s="39">
        <f>SUM(BP43:BP45)</f>
        <v>0</v>
      </c>
      <c r="BQ46" s="115">
        <f t="shared" si="217"/>
        <v>0</v>
      </c>
      <c r="BR46" s="40">
        <f>SUM(BR43:BR45)</f>
        <v>0</v>
      </c>
      <c r="BS46" s="39">
        <f>SUM(BS43:BS45)</f>
        <v>0</v>
      </c>
      <c r="BT46" s="115">
        <f t="shared" si="218"/>
        <v>0</v>
      </c>
      <c r="BU46" s="40">
        <f>SUM(BU43:BU45)</f>
        <v>0</v>
      </c>
      <c r="BV46" s="39">
        <f>SUM(BV43:BV45)</f>
        <v>0</v>
      </c>
      <c r="BW46" s="115">
        <f t="shared" si="219"/>
        <v>0</v>
      </c>
      <c r="BX46" s="40">
        <f>SUM(BX43:BX45)</f>
        <v>0</v>
      </c>
      <c r="BY46" s="39">
        <f>SUM(BY43:BY45)</f>
        <v>0</v>
      </c>
      <c r="BZ46" s="115">
        <f t="shared" si="220"/>
        <v>0</v>
      </c>
      <c r="CA46" s="40">
        <f>SUM(CA43:CA45)</f>
        <v>0</v>
      </c>
      <c r="CB46" s="39">
        <f>SUM(CB43:CB45)</f>
        <v>0</v>
      </c>
      <c r="CC46" s="115">
        <f t="shared" si="221"/>
        <v>0</v>
      </c>
      <c r="CD46" s="40">
        <f>SUM(CD43:CD45)</f>
        <v>0</v>
      </c>
      <c r="CE46" s="39">
        <f>SUM(CE43:CE45)</f>
        <v>0</v>
      </c>
      <c r="CF46" s="115">
        <f t="shared" si="222"/>
        <v>0</v>
      </c>
      <c r="CG46" s="40">
        <f>SUM(CG43:CG45)</f>
        <v>0</v>
      </c>
      <c r="CH46" s="39">
        <f>SUM(CH43:CH45)</f>
        <v>0</v>
      </c>
      <c r="CI46" s="115">
        <f t="shared" si="223"/>
        <v>0</v>
      </c>
      <c r="CJ46" s="40">
        <f>SUM(CJ43:CJ45)</f>
        <v>0</v>
      </c>
      <c r="CK46" s="39">
        <f>SUM(CK43:CK45)</f>
        <v>0</v>
      </c>
      <c r="CL46" s="115">
        <f t="shared" si="224"/>
        <v>0</v>
      </c>
      <c r="CM46" s="40">
        <f t="shared" si="41"/>
        <v>0</v>
      </c>
      <c r="CN46" s="39">
        <f t="shared" si="42"/>
        <v>0</v>
      </c>
      <c r="CO46" s="115">
        <f t="shared" si="225"/>
        <v>0</v>
      </c>
      <c r="CP46" s="40">
        <f>SUM(CP43:CP45)</f>
        <v>0</v>
      </c>
      <c r="CQ46" s="39">
        <f>SUM(CQ43:CQ45)</f>
        <v>0</v>
      </c>
      <c r="CR46" s="115">
        <f t="shared" si="226"/>
        <v>0</v>
      </c>
      <c r="CS46" s="40">
        <f>SUM(CS43:CS45)</f>
        <v>0</v>
      </c>
      <c r="CT46" s="39">
        <f>SUM(CT43:CT45)</f>
        <v>0</v>
      </c>
      <c r="CU46" s="115">
        <f t="shared" si="227"/>
        <v>0</v>
      </c>
      <c r="CV46" s="40">
        <f>SUM(CV43:CV45)</f>
        <v>0</v>
      </c>
      <c r="CW46" s="39">
        <f>SUM(CW43:CW45)</f>
        <v>0</v>
      </c>
      <c r="CX46" s="115">
        <f t="shared" si="228"/>
        <v>0</v>
      </c>
      <c r="CY46" s="40">
        <f>SUM(CY43:CY45)</f>
        <v>0</v>
      </c>
      <c r="CZ46" s="39">
        <f>SUM(CZ43:CZ45)</f>
        <v>0</v>
      </c>
      <c r="DA46" s="115">
        <f t="shared" si="229"/>
        <v>0</v>
      </c>
      <c r="DB46" s="40">
        <f>SUM(DB43:DB45)</f>
        <v>0</v>
      </c>
      <c r="DC46" s="39">
        <f>SUM(DC43:DC45)</f>
        <v>0</v>
      </c>
      <c r="DD46" s="115">
        <f t="shared" si="230"/>
        <v>0</v>
      </c>
      <c r="DE46" s="40">
        <f t="shared" si="49"/>
        <v>0</v>
      </c>
      <c r="DF46" s="39">
        <f t="shared" si="50"/>
        <v>0</v>
      </c>
      <c r="DG46" s="115">
        <f t="shared" si="231"/>
        <v>0</v>
      </c>
      <c r="DH46" s="40">
        <f>SUM(DH43:DH45)</f>
        <v>0</v>
      </c>
      <c r="DI46" s="39">
        <f>SUM(DI43:DI45)</f>
        <v>0</v>
      </c>
      <c r="DJ46" s="115">
        <f t="shared" si="232"/>
        <v>0</v>
      </c>
      <c r="DK46" s="40">
        <f>SUM(DK43:DK45)</f>
        <v>0</v>
      </c>
      <c r="DL46" s="39">
        <f>SUM(DL43:DL45)</f>
        <v>0</v>
      </c>
      <c r="DM46" s="115">
        <f t="shared" si="233"/>
        <v>0</v>
      </c>
      <c r="DN46" s="39">
        <f>SUM(DN43:DN45)</f>
        <v>0</v>
      </c>
      <c r="DO46" s="39">
        <f>SUM(DO43:DO45)</f>
        <v>0</v>
      </c>
      <c r="DP46" s="115">
        <f t="shared" si="234"/>
        <v>0</v>
      </c>
      <c r="DQ46" s="40">
        <f>SUM(DQ43:DQ45)</f>
        <v>0</v>
      </c>
      <c r="DR46" s="39">
        <f>SUM(DR43:DR45)</f>
        <v>0</v>
      </c>
      <c r="DS46" s="115">
        <f t="shared" si="235"/>
        <v>0</v>
      </c>
      <c r="DT46" s="39">
        <f>SUM(DT43:DT45)</f>
        <v>0</v>
      </c>
      <c r="DU46" s="39">
        <f>SUM(DU43:DU45)</f>
        <v>0</v>
      </c>
      <c r="DV46" s="115">
        <f t="shared" si="236"/>
        <v>0</v>
      </c>
      <c r="DW46" s="40">
        <f>SUM(DW43:DW45)</f>
        <v>0</v>
      </c>
      <c r="DX46" s="39">
        <f>SUM(DX43:DX45)</f>
        <v>0</v>
      </c>
      <c r="DY46" s="115">
        <f t="shared" si="237"/>
        <v>0</v>
      </c>
      <c r="DZ46" s="40">
        <f>SUM(DZ43:DZ45)</f>
        <v>0</v>
      </c>
      <c r="EA46" s="39">
        <f>SUM(EA43:EA45)</f>
        <v>0</v>
      </c>
      <c r="EB46" s="115">
        <f t="shared" si="238"/>
        <v>0</v>
      </c>
      <c r="EC46" s="40">
        <f t="shared" si="59"/>
        <v>0</v>
      </c>
      <c r="ED46" s="39">
        <f t="shared" si="60"/>
        <v>0</v>
      </c>
      <c r="EE46" s="115">
        <f t="shared" si="239"/>
        <v>0</v>
      </c>
      <c r="EF46" s="40">
        <f>SUM(EF43:EF45)</f>
        <v>0</v>
      </c>
      <c r="EG46" s="39">
        <f>SUM(EG43:EG45)</f>
        <v>0</v>
      </c>
      <c r="EH46" s="115">
        <f t="shared" si="240"/>
        <v>0</v>
      </c>
      <c r="EI46" s="39">
        <f>SUM(EI43:EI45)</f>
        <v>0</v>
      </c>
      <c r="EJ46" s="39">
        <f>SUM(EJ43:EJ45)</f>
        <v>0</v>
      </c>
      <c r="EK46" s="115">
        <f t="shared" si="241"/>
        <v>0</v>
      </c>
      <c r="EL46" s="40">
        <f>SUM(EL43:EL45)</f>
        <v>0</v>
      </c>
      <c r="EM46" s="39">
        <f>SUM(EM43:EM45)</f>
        <v>0</v>
      </c>
      <c r="EN46" s="115">
        <f t="shared" si="242"/>
        <v>0</v>
      </c>
      <c r="EO46" s="40">
        <f t="shared" si="65"/>
        <v>0</v>
      </c>
      <c r="EP46" s="39">
        <f t="shared" si="66"/>
        <v>0</v>
      </c>
      <c r="EQ46" s="115">
        <f t="shared" si="243"/>
        <v>0</v>
      </c>
      <c r="ER46" s="39">
        <f>SUM(ER43:ER45)</f>
        <v>0</v>
      </c>
      <c r="ES46" s="39">
        <f>SUM(ES43:ES45)</f>
        <v>0</v>
      </c>
      <c r="ET46" s="115">
        <f t="shared" si="244"/>
        <v>0</v>
      </c>
      <c r="EU46" s="40">
        <f>SUM(EU43:EU45)</f>
        <v>0</v>
      </c>
      <c r="EV46" s="39">
        <f>SUM(EV43:EV45)</f>
        <v>0</v>
      </c>
      <c r="EW46" s="115">
        <f t="shared" si="245"/>
        <v>0</v>
      </c>
      <c r="EX46" s="40">
        <f>SUM(EX43:EX45)</f>
        <v>0</v>
      </c>
      <c r="EY46" s="39">
        <f>SUM(EY43:EY45)</f>
        <v>0</v>
      </c>
      <c r="EZ46" s="115">
        <f t="shared" si="246"/>
        <v>0</v>
      </c>
      <c r="FA46" s="40">
        <f>SUM(FA43:FA45)</f>
        <v>0</v>
      </c>
      <c r="FB46" s="39">
        <f>SUM(FB43:FB45)</f>
        <v>0</v>
      </c>
      <c r="FC46" s="115">
        <f t="shared" si="247"/>
        <v>0</v>
      </c>
      <c r="FD46" s="40">
        <f>SUM(FD43:FD45)</f>
        <v>0</v>
      </c>
      <c r="FE46" s="39">
        <f>SUM(FE43:FE45)</f>
        <v>0</v>
      </c>
      <c r="FF46" s="115">
        <f t="shared" si="248"/>
        <v>0</v>
      </c>
      <c r="FG46" s="40">
        <f>SUM(FG43:FG45)</f>
        <v>0</v>
      </c>
      <c r="FH46" s="39">
        <f>SUM(FH43:FH45)</f>
        <v>0</v>
      </c>
      <c r="FI46" s="115">
        <f t="shared" si="249"/>
        <v>0</v>
      </c>
      <c r="FJ46" s="40">
        <f t="shared" si="74"/>
        <v>0</v>
      </c>
      <c r="FK46" s="39">
        <f t="shared" si="75"/>
        <v>0</v>
      </c>
      <c r="FL46" s="115">
        <f t="shared" si="250"/>
        <v>0</v>
      </c>
      <c r="FM46" s="40">
        <f>SUM(FM43:FM45)</f>
        <v>0</v>
      </c>
      <c r="FN46" s="39">
        <f>SUM(FN43:FN45)</f>
        <v>0</v>
      </c>
      <c r="FO46" s="115">
        <f t="shared" si="251"/>
        <v>0</v>
      </c>
      <c r="FP46" s="40">
        <f>SUM(FP43:FP45)</f>
        <v>0</v>
      </c>
      <c r="FQ46" s="39">
        <f>SUM(FQ43:FQ45)</f>
        <v>0</v>
      </c>
      <c r="FR46" s="115">
        <f t="shared" si="252"/>
        <v>0</v>
      </c>
      <c r="FS46" s="39">
        <f>SUM(FS43:FS45)</f>
        <v>0</v>
      </c>
      <c r="FT46" s="39">
        <f>SUM(FT43:FT45)</f>
        <v>0</v>
      </c>
      <c r="FU46" s="115">
        <f t="shared" si="253"/>
        <v>0</v>
      </c>
      <c r="FV46" s="40">
        <f>SUM(FV43:FV45)</f>
        <v>0</v>
      </c>
      <c r="FW46" s="39">
        <f>SUM(FW43:FW45)</f>
        <v>0</v>
      </c>
      <c r="FX46" s="115">
        <f t="shared" si="254"/>
        <v>0</v>
      </c>
      <c r="FY46" s="40">
        <f>SUM(FY43:FY45)</f>
        <v>0</v>
      </c>
      <c r="FZ46" s="39">
        <f>SUM(FZ43:FZ45)</f>
        <v>0</v>
      </c>
      <c r="GA46" s="115">
        <f t="shared" si="255"/>
        <v>0</v>
      </c>
      <c r="GB46" s="40">
        <f t="shared" si="82"/>
        <v>0</v>
      </c>
      <c r="GC46" s="39">
        <f t="shared" si="83"/>
        <v>0</v>
      </c>
      <c r="GD46" s="115">
        <f t="shared" si="256"/>
        <v>0</v>
      </c>
      <c r="GE46" s="40">
        <f>SUM(GE43:GE45)</f>
        <v>0</v>
      </c>
      <c r="GF46" s="39">
        <f>SUM(GF43:GF45)</f>
        <v>0</v>
      </c>
      <c r="GG46" s="115">
        <f t="shared" si="257"/>
        <v>0</v>
      </c>
      <c r="GH46" s="40">
        <f t="shared" si="258"/>
        <v>0</v>
      </c>
      <c r="GI46" s="39">
        <f t="shared" si="86"/>
        <v>0</v>
      </c>
      <c r="GJ46" s="115">
        <f t="shared" si="259"/>
        <v>0</v>
      </c>
      <c r="GK46" s="39">
        <f>SUM(GK43:GK45)</f>
        <v>0</v>
      </c>
      <c r="GL46" s="39">
        <f>SUM(GL43:GL45)</f>
        <v>0</v>
      </c>
      <c r="GM46" s="115">
        <f t="shared" si="260"/>
        <v>0</v>
      </c>
      <c r="GN46" s="39">
        <f>SUM(GN43:GN45)</f>
        <v>0</v>
      </c>
      <c r="GO46" s="39">
        <f>SUM(GO43:GO45)</f>
        <v>0</v>
      </c>
      <c r="GP46" s="115">
        <f t="shared" si="261"/>
        <v>0</v>
      </c>
      <c r="GQ46" s="40">
        <f t="shared" si="90"/>
        <v>0</v>
      </c>
      <c r="GR46" s="39">
        <f t="shared" si="91"/>
        <v>0</v>
      </c>
      <c r="GS46" s="115">
        <f t="shared" si="262"/>
        <v>0</v>
      </c>
      <c r="GT46" s="40">
        <f t="shared" si="263"/>
        <v>0</v>
      </c>
      <c r="GU46" s="39">
        <f t="shared" si="264"/>
        <v>0</v>
      </c>
      <c r="GV46" s="115">
        <f t="shared" si="265"/>
        <v>0</v>
      </c>
      <c r="GW46" s="39">
        <f>SUM(GW43:GW45)</f>
        <v>0</v>
      </c>
      <c r="GX46" s="39">
        <f>SUM(GX43:GX45)</f>
        <v>0</v>
      </c>
      <c r="GY46" s="115">
        <f t="shared" si="266"/>
        <v>0</v>
      </c>
      <c r="GZ46" s="39">
        <f>SUM(GZ43:GZ45)</f>
        <v>0</v>
      </c>
      <c r="HA46" s="39">
        <f>SUM(HA43:HA45)</f>
        <v>0</v>
      </c>
      <c r="HB46" s="115">
        <f t="shared" si="267"/>
        <v>0</v>
      </c>
      <c r="HC46" s="39">
        <f>SUM(HC43:HC45)</f>
        <v>0</v>
      </c>
      <c r="HD46" s="39">
        <f>SUM(HD43:HD45)</f>
        <v>0</v>
      </c>
      <c r="HE46" s="115">
        <f t="shared" si="268"/>
        <v>0</v>
      </c>
      <c r="HF46" s="39">
        <f>SUM(HF43:HF45)</f>
        <v>0</v>
      </c>
      <c r="HG46" s="39">
        <f>SUM(HG43:HG45)</f>
        <v>0</v>
      </c>
      <c r="HH46" s="115">
        <f t="shared" si="269"/>
        <v>0</v>
      </c>
      <c r="HI46" s="39">
        <f>SUM(HI43:HI45)</f>
        <v>0</v>
      </c>
      <c r="HJ46" s="39">
        <f>SUM(HJ43:HJ45)</f>
        <v>0</v>
      </c>
      <c r="HK46" s="115">
        <f t="shared" si="270"/>
        <v>0</v>
      </c>
      <c r="HL46" s="40">
        <f>SUM(HL43:HL45)</f>
        <v>0</v>
      </c>
      <c r="HM46" s="39">
        <f>SUM(HM43:HM45)</f>
        <v>0</v>
      </c>
      <c r="HN46" s="115">
        <f t="shared" si="271"/>
        <v>0</v>
      </c>
      <c r="HO46" s="40">
        <f>SUM(HO43:HO45)</f>
        <v>0</v>
      </c>
      <c r="HP46" s="39">
        <f>SUM(HP43:HP45)</f>
        <v>0</v>
      </c>
      <c r="HQ46" s="115">
        <f t="shared" si="272"/>
        <v>0</v>
      </c>
      <c r="HR46" s="40">
        <f>SUM(HR43:HR45)</f>
        <v>0</v>
      </c>
      <c r="HS46" s="39">
        <f>SUM(HS43:HS45)</f>
        <v>0</v>
      </c>
      <c r="HT46" s="115">
        <f t="shared" si="273"/>
        <v>0</v>
      </c>
      <c r="HU46" s="40">
        <f t="shared" si="274"/>
        <v>0</v>
      </c>
      <c r="HV46" s="39">
        <f t="shared" si="275"/>
        <v>0</v>
      </c>
      <c r="HW46" s="115">
        <f t="shared" si="276"/>
        <v>0</v>
      </c>
      <c r="HX46" s="40">
        <f>SUM(HX43:HX45)</f>
        <v>0</v>
      </c>
      <c r="HY46" s="39">
        <f>SUM(HY43:HY45)</f>
        <v>0</v>
      </c>
      <c r="HZ46" s="115">
        <f t="shared" si="277"/>
        <v>0</v>
      </c>
      <c r="IA46" s="40">
        <f t="shared" si="106"/>
        <v>0</v>
      </c>
      <c r="IB46" s="39">
        <f t="shared" si="107"/>
        <v>0</v>
      </c>
      <c r="IC46" s="115">
        <f t="shared" si="278"/>
        <v>0</v>
      </c>
      <c r="ID46" s="40">
        <f>SUM(ID43:ID45)</f>
        <v>0</v>
      </c>
      <c r="IE46" s="39">
        <f>SUM(IE43:IE45)</f>
        <v>0</v>
      </c>
      <c r="IF46" s="115">
        <f t="shared" si="279"/>
        <v>0</v>
      </c>
      <c r="IG46" s="40">
        <f>SUM(IG43:IG45)</f>
        <v>0</v>
      </c>
      <c r="IH46" s="39">
        <f>SUM(IH43:IH45)</f>
        <v>0</v>
      </c>
      <c r="II46" s="115">
        <f t="shared" si="280"/>
        <v>0</v>
      </c>
      <c r="IJ46" s="40">
        <f t="shared" si="111"/>
        <v>0</v>
      </c>
      <c r="IK46" s="39">
        <f t="shared" si="112"/>
        <v>0</v>
      </c>
      <c r="IL46" s="115">
        <f t="shared" si="281"/>
        <v>0</v>
      </c>
      <c r="IM46" s="40">
        <f>SUM(IM43:IM45)</f>
        <v>0</v>
      </c>
      <c r="IN46" s="39">
        <f>SUM(IN43:IN45)</f>
        <v>0</v>
      </c>
      <c r="IO46" s="115">
        <f t="shared" si="282"/>
        <v>0</v>
      </c>
      <c r="IP46" s="40">
        <f>SUM(IP43:IP45)</f>
        <v>0</v>
      </c>
      <c r="IQ46" s="39">
        <f>SUM(IQ43:IQ45)</f>
        <v>0</v>
      </c>
      <c r="IR46" s="115">
        <f t="shared" si="283"/>
        <v>0</v>
      </c>
      <c r="IS46" s="40">
        <f t="shared" si="116"/>
        <v>0</v>
      </c>
      <c r="IT46" s="39">
        <f t="shared" si="117"/>
        <v>0</v>
      </c>
      <c r="IU46" s="115">
        <f t="shared" si="284"/>
        <v>0</v>
      </c>
      <c r="IV46" s="40">
        <f>SUM(IV43:IV45)</f>
        <v>0</v>
      </c>
      <c r="IW46" s="39">
        <f>SUM(IW43:IW45)</f>
        <v>0</v>
      </c>
      <c r="IX46" s="115">
        <f t="shared" si="285"/>
        <v>0</v>
      </c>
      <c r="IY46" s="40">
        <f>SUM(IY43:IY45)</f>
        <v>0</v>
      </c>
      <c r="IZ46" s="39">
        <f>SUM(IZ43:IZ45)</f>
        <v>0</v>
      </c>
      <c r="JA46" s="115">
        <f t="shared" si="286"/>
        <v>0</v>
      </c>
      <c r="JB46" s="40">
        <f t="shared" si="121"/>
        <v>0</v>
      </c>
      <c r="JC46" s="39">
        <f t="shared" si="122"/>
        <v>0</v>
      </c>
      <c r="JD46" s="115">
        <f t="shared" si="287"/>
        <v>0</v>
      </c>
      <c r="JE46" s="40">
        <f>SUM(JE43:JE45)</f>
        <v>0</v>
      </c>
      <c r="JF46" s="39">
        <f>SUM(JF43:JF45)</f>
        <v>0</v>
      </c>
      <c r="JG46" s="115">
        <f t="shared" si="288"/>
        <v>0</v>
      </c>
      <c r="JH46" s="40">
        <f>SUM(JH43:JH45)</f>
        <v>0</v>
      </c>
      <c r="JI46" s="39">
        <f>SUM(JI43:JI45)</f>
        <v>0</v>
      </c>
      <c r="JJ46" s="115">
        <f t="shared" si="289"/>
        <v>0</v>
      </c>
      <c r="JK46" s="40">
        <f t="shared" si="126"/>
        <v>0</v>
      </c>
      <c r="JL46" s="39">
        <f t="shared" si="127"/>
        <v>0</v>
      </c>
      <c r="JM46" s="115">
        <f t="shared" si="290"/>
        <v>0</v>
      </c>
      <c r="JN46" s="40">
        <f>SUM(JN43:JN45)</f>
        <v>0</v>
      </c>
      <c r="JO46" s="39">
        <f>SUM(JO43:JO45)</f>
        <v>0</v>
      </c>
      <c r="JP46" s="115">
        <f t="shared" si="291"/>
        <v>0</v>
      </c>
      <c r="JQ46" s="40">
        <f t="shared" si="130"/>
        <v>0</v>
      </c>
      <c r="JR46" s="39">
        <f t="shared" si="131"/>
        <v>0</v>
      </c>
      <c r="JS46" s="115">
        <f t="shared" si="292"/>
        <v>0</v>
      </c>
      <c r="JT46" s="40">
        <f>SUM(JT43:JT45)</f>
        <v>0</v>
      </c>
      <c r="JU46" s="39">
        <f>SUM(JU43:JU45)</f>
        <v>0</v>
      </c>
      <c r="JV46" s="115">
        <f t="shared" si="293"/>
        <v>0</v>
      </c>
      <c r="JW46" s="40">
        <f>SUM(JW43:JW45)</f>
        <v>0</v>
      </c>
      <c r="JX46" s="39">
        <f>SUM(JX43:JX45)</f>
        <v>0</v>
      </c>
      <c r="JY46" s="115">
        <f t="shared" si="294"/>
        <v>0</v>
      </c>
      <c r="JZ46" s="40">
        <f>SUM(JZ43:JZ45)</f>
        <v>0</v>
      </c>
      <c r="KA46" s="39">
        <f>SUM(KA43:KA45)</f>
        <v>0</v>
      </c>
      <c r="KB46" s="115">
        <f t="shared" si="295"/>
        <v>0</v>
      </c>
      <c r="KC46" s="40">
        <f t="shared" si="136"/>
        <v>0</v>
      </c>
      <c r="KD46" s="39">
        <f t="shared" si="137"/>
        <v>0</v>
      </c>
      <c r="KE46" s="115">
        <f t="shared" si="296"/>
        <v>0</v>
      </c>
      <c r="KF46" s="40">
        <f>SUM(KF43:KF45)</f>
        <v>0</v>
      </c>
      <c r="KG46" s="39">
        <f>SUM(KG43:KG45)</f>
        <v>0</v>
      </c>
      <c r="KH46" s="115">
        <f t="shared" si="297"/>
        <v>0</v>
      </c>
      <c r="KI46" s="40">
        <f>SUM(KI43:KI45)</f>
        <v>0</v>
      </c>
      <c r="KJ46" s="39">
        <f>SUM(KJ43:KJ45)</f>
        <v>0</v>
      </c>
      <c r="KK46" s="115">
        <f t="shared" si="298"/>
        <v>0</v>
      </c>
      <c r="KL46" s="40">
        <f>SUM(KL43:KL45)</f>
        <v>0</v>
      </c>
      <c r="KM46" s="39">
        <f>SUM(KM43:KM45)</f>
        <v>0</v>
      </c>
      <c r="KN46" s="115">
        <f t="shared" si="299"/>
        <v>0</v>
      </c>
      <c r="KO46" s="40">
        <f>SUM(KO43:KO45)</f>
        <v>0</v>
      </c>
      <c r="KP46" s="39">
        <f>SUM(KP43:KP45)</f>
        <v>0</v>
      </c>
      <c r="KQ46" s="115">
        <f t="shared" si="300"/>
        <v>0</v>
      </c>
      <c r="KR46" s="40">
        <f t="shared" si="143"/>
        <v>0</v>
      </c>
      <c r="KS46" s="39">
        <f t="shared" si="144"/>
        <v>0</v>
      </c>
      <c r="KT46" s="115">
        <f t="shared" si="301"/>
        <v>0</v>
      </c>
      <c r="KU46" s="40">
        <f t="shared" si="146"/>
        <v>0</v>
      </c>
      <c r="KV46" s="39">
        <f t="shared" si="147"/>
        <v>0</v>
      </c>
      <c r="KW46" s="115">
        <f t="shared" si="302"/>
        <v>0</v>
      </c>
      <c r="KX46" s="39">
        <f>SUM(KX43:KX45)</f>
        <v>0</v>
      </c>
      <c r="KY46" s="39">
        <f>SUM(KY43:KY45)</f>
        <v>0</v>
      </c>
      <c r="KZ46" s="115">
        <f t="shared" si="303"/>
        <v>0</v>
      </c>
      <c r="LA46" s="39">
        <f>SUM(LA43:LA45)</f>
        <v>0</v>
      </c>
      <c r="LB46" s="39">
        <f>SUM(LB43:LB45)</f>
        <v>0</v>
      </c>
      <c r="LC46" s="115">
        <f t="shared" si="304"/>
        <v>0</v>
      </c>
      <c r="LD46" s="39">
        <f>SUM(LD43:LD45)</f>
        <v>0</v>
      </c>
      <c r="LE46" s="39">
        <f>SUM(LE43:LE45)</f>
        <v>0</v>
      </c>
      <c r="LF46" s="115">
        <f t="shared" si="305"/>
        <v>0</v>
      </c>
      <c r="LG46" s="39">
        <f>SUM(LG43:LG45)</f>
        <v>0</v>
      </c>
      <c r="LH46" s="39">
        <f>SUM(LH43:LH45)</f>
        <v>0</v>
      </c>
      <c r="LI46" s="115">
        <f t="shared" si="306"/>
        <v>0</v>
      </c>
      <c r="LJ46" s="39">
        <f>SUM(LJ43:LJ45)</f>
        <v>0</v>
      </c>
      <c r="LK46" s="39">
        <f>SUM(LK43:LK45)</f>
        <v>0</v>
      </c>
      <c r="LL46" s="115">
        <f t="shared" si="307"/>
        <v>0</v>
      </c>
      <c r="LM46" s="40">
        <f t="shared" si="154"/>
        <v>0</v>
      </c>
      <c r="LN46" s="39">
        <f t="shared" si="155"/>
        <v>0</v>
      </c>
      <c r="LO46" s="115">
        <f t="shared" si="308"/>
        <v>0</v>
      </c>
      <c r="LP46" s="40">
        <f>SUM(LP43:LP45)</f>
        <v>100000</v>
      </c>
      <c r="LQ46" s="39">
        <f>SUM(LQ43:LQ45)</f>
        <v>0</v>
      </c>
      <c r="LR46" s="115">
        <f t="shared" si="309"/>
        <v>100000</v>
      </c>
      <c r="LS46" s="39">
        <f>SUM(LS43:LS45)</f>
        <v>4589140</v>
      </c>
      <c r="LT46" s="39">
        <f>SUM(LT43:LT45)</f>
        <v>0</v>
      </c>
      <c r="LU46" s="115">
        <f t="shared" si="310"/>
        <v>4589140</v>
      </c>
      <c r="LV46" s="39">
        <f>SUM(LV43:LV45)</f>
        <v>0</v>
      </c>
      <c r="LW46" s="39">
        <f>SUM(LW43:LW45)</f>
        <v>0</v>
      </c>
      <c r="LX46" s="115">
        <f t="shared" si="311"/>
        <v>0</v>
      </c>
      <c r="LY46" s="40">
        <f>SUM(LY43:LY45)</f>
        <v>0</v>
      </c>
      <c r="LZ46" s="39">
        <f>SUM(LZ43:LZ45)</f>
        <v>0</v>
      </c>
      <c r="MA46" s="115">
        <f t="shared" si="312"/>
        <v>0</v>
      </c>
      <c r="MB46" s="40">
        <f t="shared" si="161"/>
        <v>4689140</v>
      </c>
      <c r="MC46" s="39">
        <f t="shared" si="162"/>
        <v>0</v>
      </c>
      <c r="MD46" s="115">
        <f t="shared" si="313"/>
        <v>4689140</v>
      </c>
      <c r="ME46" s="40">
        <f t="shared" si="164"/>
        <v>4689140</v>
      </c>
      <c r="MF46" s="39">
        <f t="shared" si="165"/>
        <v>0</v>
      </c>
      <c r="MG46" s="115">
        <f t="shared" si="314"/>
        <v>4689140</v>
      </c>
      <c r="MH46" s="40">
        <f>SUM(MH43:MH45)</f>
        <v>0</v>
      </c>
      <c r="MI46" s="39">
        <f>SUM(MI43:MI45)</f>
        <v>0</v>
      </c>
      <c r="MJ46" s="115">
        <f t="shared" si="315"/>
        <v>0</v>
      </c>
      <c r="MK46" s="39">
        <f>SUM(MK43:MK45)</f>
        <v>0</v>
      </c>
      <c r="ML46" s="39">
        <f>SUM(ML43:ML45)</f>
        <v>0</v>
      </c>
      <c r="MM46" s="115">
        <f t="shared" si="316"/>
        <v>0</v>
      </c>
      <c r="MN46" s="39">
        <f>SUM(MN43:MN45)</f>
        <v>0</v>
      </c>
      <c r="MO46" s="39">
        <f>SUM(MO43:MO45)</f>
        <v>0</v>
      </c>
      <c r="MP46" s="115">
        <f t="shared" si="317"/>
        <v>0</v>
      </c>
      <c r="MQ46" s="39">
        <f>SUM(MQ43:MQ45)</f>
        <v>0</v>
      </c>
      <c r="MR46" s="39">
        <f>SUM(MR43:MR45)</f>
        <v>0</v>
      </c>
      <c r="MS46" s="115">
        <f t="shared" si="318"/>
        <v>0</v>
      </c>
      <c r="MT46" s="39">
        <f>SUM(MT43:MT45)</f>
        <v>0</v>
      </c>
      <c r="MU46" s="39">
        <f>SUM(MU43:MU45)</f>
        <v>0</v>
      </c>
      <c r="MV46" s="115">
        <f t="shared" si="319"/>
        <v>0</v>
      </c>
      <c r="MW46" s="40">
        <f t="shared" si="172"/>
        <v>0</v>
      </c>
      <c r="MX46" s="39">
        <f t="shared" si="173"/>
        <v>0</v>
      </c>
      <c r="MY46" s="115">
        <f t="shared" si="320"/>
        <v>0</v>
      </c>
      <c r="MZ46" s="39">
        <f>SUM(MZ43:MZ45)</f>
        <v>0</v>
      </c>
      <c r="NA46" s="39">
        <f>SUM(NA43:NA45)</f>
        <v>0</v>
      </c>
      <c r="NB46" s="115">
        <f t="shared" si="321"/>
        <v>0</v>
      </c>
      <c r="NC46" s="39">
        <f>SUM(NC43:NC45)</f>
        <v>0</v>
      </c>
      <c r="ND46" s="39">
        <f>SUM(ND43:ND45)</f>
        <v>0</v>
      </c>
      <c r="NE46" s="115">
        <f t="shared" si="322"/>
        <v>0</v>
      </c>
      <c r="NF46" s="40">
        <f t="shared" si="177"/>
        <v>0</v>
      </c>
      <c r="NG46" s="39">
        <f t="shared" si="178"/>
        <v>0</v>
      </c>
      <c r="NH46" s="115">
        <f t="shared" si="323"/>
        <v>0</v>
      </c>
      <c r="NI46" s="39">
        <f>SUM(NI43:NI45)</f>
        <v>0</v>
      </c>
      <c r="NJ46" s="39">
        <f>SUM(NJ43:NJ45)</f>
        <v>0</v>
      </c>
      <c r="NK46" s="115">
        <f t="shared" si="324"/>
        <v>0</v>
      </c>
      <c r="NL46" s="39">
        <f>SUM(NL43:NL45)</f>
        <v>0</v>
      </c>
      <c r="NM46" s="39">
        <f>SUM(NM43:NM45)</f>
        <v>0</v>
      </c>
      <c r="NN46" s="115">
        <f t="shared" si="325"/>
        <v>0</v>
      </c>
      <c r="NO46" s="40">
        <f t="shared" si="182"/>
        <v>0</v>
      </c>
      <c r="NP46" s="39">
        <f t="shared" si="183"/>
        <v>0</v>
      </c>
      <c r="NQ46" s="115">
        <f t="shared" si="326"/>
        <v>0</v>
      </c>
      <c r="NR46" s="39">
        <f>SUM(NR43:NR45)</f>
        <v>0</v>
      </c>
      <c r="NS46" s="39">
        <f>SUM(NS43:NS45)</f>
        <v>0</v>
      </c>
      <c r="NT46" s="115">
        <f t="shared" si="327"/>
        <v>0</v>
      </c>
      <c r="NU46" s="39">
        <f t="shared" si="186"/>
        <v>0</v>
      </c>
      <c r="NV46" s="39">
        <f t="shared" si="187"/>
        <v>0</v>
      </c>
      <c r="NW46" s="115">
        <f t="shared" si="328"/>
        <v>0</v>
      </c>
      <c r="NX46" s="40">
        <f t="shared" si="329"/>
        <v>0</v>
      </c>
      <c r="NY46" s="39">
        <f t="shared" si="190"/>
        <v>0</v>
      </c>
      <c r="NZ46" s="115">
        <f t="shared" si="330"/>
        <v>0</v>
      </c>
      <c r="OA46" s="40">
        <f t="shared" si="331"/>
        <v>4689140</v>
      </c>
      <c r="OB46" s="39">
        <f t="shared" si="332"/>
        <v>0</v>
      </c>
      <c r="OC46" s="115">
        <f t="shared" si="333"/>
        <v>4689140</v>
      </c>
      <c r="OD46" s="40">
        <f t="shared" si="334"/>
        <v>4689140</v>
      </c>
      <c r="OE46" s="39">
        <f t="shared" si="335"/>
        <v>0</v>
      </c>
      <c r="OF46" s="115">
        <f t="shared" si="336"/>
        <v>4689140</v>
      </c>
    </row>
    <row r="47" spans="1:397" s="72" customFormat="1" ht="16.5" thickBot="1" x14ac:dyDescent="0.3">
      <c r="A47" s="42">
        <v>37</v>
      </c>
      <c r="B47" s="43" t="s">
        <v>239</v>
      </c>
      <c r="C47" s="71" t="s">
        <v>197</v>
      </c>
      <c r="D47" s="45"/>
      <c r="E47" s="45"/>
      <c r="F47" s="116">
        <f t="shared" si="194"/>
        <v>0</v>
      </c>
      <c r="G47" s="47"/>
      <c r="H47" s="45"/>
      <c r="I47" s="116">
        <f t="shared" si="195"/>
        <v>0</v>
      </c>
      <c r="J47" s="45"/>
      <c r="K47" s="45"/>
      <c r="L47" s="116">
        <f t="shared" si="196"/>
        <v>0</v>
      </c>
      <c r="M47" s="45"/>
      <c r="N47" s="45"/>
      <c r="O47" s="116">
        <f t="shared" si="197"/>
        <v>0</v>
      </c>
      <c r="P47" s="45"/>
      <c r="Q47" s="45"/>
      <c r="R47" s="116">
        <f t="shared" si="198"/>
        <v>0</v>
      </c>
      <c r="S47" s="45"/>
      <c r="T47" s="45"/>
      <c r="U47" s="116">
        <f t="shared" si="199"/>
        <v>0</v>
      </c>
      <c r="V47" s="45"/>
      <c r="W47" s="45"/>
      <c r="X47" s="116">
        <f t="shared" si="200"/>
        <v>0</v>
      </c>
      <c r="Y47" s="45"/>
      <c r="Z47" s="45"/>
      <c r="AA47" s="116">
        <f t="shared" si="201"/>
        <v>0</v>
      </c>
      <c r="AB47" s="46">
        <f t="shared" si="14"/>
        <v>0</v>
      </c>
      <c r="AC47" s="45">
        <f t="shared" si="15"/>
        <v>0</v>
      </c>
      <c r="AD47" s="116">
        <f t="shared" si="202"/>
        <v>0</v>
      </c>
      <c r="AE47" s="45"/>
      <c r="AF47" s="45"/>
      <c r="AG47" s="116">
        <f t="shared" si="203"/>
        <v>0</v>
      </c>
      <c r="AH47" s="46">
        <f t="shared" si="18"/>
        <v>0</v>
      </c>
      <c r="AI47" s="45">
        <f t="shared" si="19"/>
        <v>0</v>
      </c>
      <c r="AJ47" s="116">
        <f t="shared" si="204"/>
        <v>0</v>
      </c>
      <c r="AK47" s="45"/>
      <c r="AL47" s="45"/>
      <c r="AM47" s="116">
        <f t="shared" si="205"/>
        <v>0</v>
      </c>
      <c r="AN47" s="45"/>
      <c r="AO47" s="45"/>
      <c r="AP47" s="116">
        <f t="shared" si="206"/>
        <v>0</v>
      </c>
      <c r="AQ47" s="45"/>
      <c r="AR47" s="45"/>
      <c r="AS47" s="116">
        <f t="shared" si="207"/>
        <v>0</v>
      </c>
      <c r="AT47" s="45"/>
      <c r="AU47" s="45"/>
      <c r="AV47" s="116">
        <f t="shared" si="208"/>
        <v>0</v>
      </c>
      <c r="AW47" s="45"/>
      <c r="AX47" s="45"/>
      <c r="AY47" s="116">
        <f t="shared" si="209"/>
        <v>0</v>
      </c>
      <c r="AZ47" s="45"/>
      <c r="BA47" s="45"/>
      <c r="BB47" s="116">
        <f t="shared" si="210"/>
        <v>0</v>
      </c>
      <c r="BC47" s="45"/>
      <c r="BD47" s="45"/>
      <c r="BE47" s="116">
        <f t="shared" si="211"/>
        <v>0</v>
      </c>
      <c r="BF47" s="45"/>
      <c r="BG47" s="45"/>
      <c r="BH47" s="116">
        <f t="shared" si="212"/>
        <v>0</v>
      </c>
      <c r="BI47" s="45"/>
      <c r="BJ47" s="45"/>
      <c r="BK47" s="116">
        <f t="shared" si="213"/>
        <v>0</v>
      </c>
      <c r="BL47" s="46">
        <f t="shared" si="214"/>
        <v>0</v>
      </c>
      <c r="BM47" s="45">
        <f t="shared" si="215"/>
        <v>0</v>
      </c>
      <c r="BN47" s="116">
        <f t="shared" si="216"/>
        <v>0</v>
      </c>
      <c r="BO47" s="46"/>
      <c r="BP47" s="45"/>
      <c r="BQ47" s="116">
        <f t="shared" si="217"/>
        <v>0</v>
      </c>
      <c r="BR47" s="46"/>
      <c r="BS47" s="45"/>
      <c r="BT47" s="116">
        <f t="shared" si="218"/>
        <v>0</v>
      </c>
      <c r="BU47" s="46"/>
      <c r="BV47" s="45"/>
      <c r="BW47" s="116">
        <f t="shared" si="219"/>
        <v>0</v>
      </c>
      <c r="BX47" s="46"/>
      <c r="BY47" s="45"/>
      <c r="BZ47" s="116">
        <f t="shared" si="220"/>
        <v>0</v>
      </c>
      <c r="CA47" s="46"/>
      <c r="CB47" s="45"/>
      <c r="CC47" s="116">
        <f t="shared" si="221"/>
        <v>0</v>
      </c>
      <c r="CD47" s="46"/>
      <c r="CE47" s="45"/>
      <c r="CF47" s="116">
        <f t="shared" si="222"/>
        <v>0</v>
      </c>
      <c r="CG47" s="46"/>
      <c r="CH47" s="45"/>
      <c r="CI47" s="116">
        <f t="shared" si="223"/>
        <v>0</v>
      </c>
      <c r="CJ47" s="46"/>
      <c r="CK47" s="45"/>
      <c r="CL47" s="116">
        <f t="shared" si="224"/>
        <v>0</v>
      </c>
      <c r="CM47" s="46">
        <f t="shared" si="41"/>
        <v>0</v>
      </c>
      <c r="CN47" s="45">
        <f t="shared" si="42"/>
        <v>0</v>
      </c>
      <c r="CO47" s="116">
        <f t="shared" si="225"/>
        <v>0</v>
      </c>
      <c r="CP47" s="46"/>
      <c r="CQ47" s="45"/>
      <c r="CR47" s="116">
        <f t="shared" si="226"/>
        <v>0</v>
      </c>
      <c r="CS47" s="46"/>
      <c r="CT47" s="45"/>
      <c r="CU47" s="116">
        <f t="shared" si="227"/>
        <v>0</v>
      </c>
      <c r="CV47" s="46"/>
      <c r="CW47" s="45"/>
      <c r="CX47" s="116">
        <f t="shared" si="228"/>
        <v>0</v>
      </c>
      <c r="CY47" s="46"/>
      <c r="CZ47" s="45"/>
      <c r="DA47" s="116">
        <f t="shared" si="229"/>
        <v>0</v>
      </c>
      <c r="DB47" s="46"/>
      <c r="DC47" s="45"/>
      <c r="DD47" s="116">
        <f t="shared" si="230"/>
        <v>0</v>
      </c>
      <c r="DE47" s="46">
        <f t="shared" si="49"/>
        <v>0</v>
      </c>
      <c r="DF47" s="45">
        <f t="shared" si="50"/>
        <v>0</v>
      </c>
      <c r="DG47" s="116">
        <f t="shared" si="231"/>
        <v>0</v>
      </c>
      <c r="DH47" s="46"/>
      <c r="DI47" s="45"/>
      <c r="DJ47" s="116">
        <f t="shared" si="232"/>
        <v>0</v>
      </c>
      <c r="DK47" s="46"/>
      <c r="DL47" s="45"/>
      <c r="DM47" s="116">
        <f t="shared" si="233"/>
        <v>0</v>
      </c>
      <c r="DN47" s="45"/>
      <c r="DO47" s="45"/>
      <c r="DP47" s="116">
        <f t="shared" si="234"/>
        <v>0</v>
      </c>
      <c r="DQ47" s="46"/>
      <c r="DR47" s="45"/>
      <c r="DS47" s="116">
        <f t="shared" si="235"/>
        <v>0</v>
      </c>
      <c r="DT47" s="45"/>
      <c r="DU47" s="45"/>
      <c r="DV47" s="116">
        <f t="shared" si="236"/>
        <v>0</v>
      </c>
      <c r="DW47" s="46"/>
      <c r="DX47" s="45"/>
      <c r="DY47" s="116">
        <f t="shared" si="237"/>
        <v>0</v>
      </c>
      <c r="DZ47" s="46"/>
      <c r="EA47" s="45"/>
      <c r="EB47" s="116">
        <f t="shared" si="238"/>
        <v>0</v>
      </c>
      <c r="EC47" s="46">
        <f t="shared" si="59"/>
        <v>0</v>
      </c>
      <c r="ED47" s="45">
        <f t="shared" si="60"/>
        <v>0</v>
      </c>
      <c r="EE47" s="116">
        <f t="shared" si="239"/>
        <v>0</v>
      </c>
      <c r="EF47" s="46"/>
      <c r="EG47" s="45"/>
      <c r="EH47" s="116">
        <f t="shared" si="240"/>
        <v>0</v>
      </c>
      <c r="EI47" s="45">
        <v>21800</v>
      </c>
      <c r="EJ47" s="45"/>
      <c r="EK47" s="116">
        <f t="shared" si="241"/>
        <v>21800</v>
      </c>
      <c r="EL47" s="46"/>
      <c r="EM47" s="45"/>
      <c r="EN47" s="116">
        <f t="shared" si="242"/>
        <v>0</v>
      </c>
      <c r="EO47" s="46">
        <f t="shared" si="65"/>
        <v>21800</v>
      </c>
      <c r="EP47" s="45">
        <f t="shared" si="66"/>
        <v>0</v>
      </c>
      <c r="EQ47" s="116">
        <f t="shared" si="243"/>
        <v>21800</v>
      </c>
      <c r="ER47" s="45"/>
      <c r="ES47" s="45"/>
      <c r="ET47" s="116">
        <f t="shared" si="244"/>
        <v>0</v>
      </c>
      <c r="EU47" s="46"/>
      <c r="EV47" s="45"/>
      <c r="EW47" s="116">
        <f t="shared" si="245"/>
        <v>0</v>
      </c>
      <c r="EX47" s="46"/>
      <c r="EY47" s="45"/>
      <c r="EZ47" s="116">
        <f t="shared" si="246"/>
        <v>0</v>
      </c>
      <c r="FA47" s="46"/>
      <c r="FB47" s="45"/>
      <c r="FC47" s="116">
        <f t="shared" si="247"/>
        <v>0</v>
      </c>
      <c r="FD47" s="46"/>
      <c r="FE47" s="45"/>
      <c r="FF47" s="116">
        <f t="shared" si="248"/>
        <v>0</v>
      </c>
      <c r="FG47" s="46"/>
      <c r="FH47" s="45"/>
      <c r="FI47" s="116">
        <f t="shared" si="249"/>
        <v>0</v>
      </c>
      <c r="FJ47" s="46">
        <f t="shared" si="74"/>
        <v>0</v>
      </c>
      <c r="FK47" s="45">
        <f t="shared" si="75"/>
        <v>0</v>
      </c>
      <c r="FL47" s="116">
        <f t="shared" si="250"/>
        <v>0</v>
      </c>
      <c r="FM47" s="46"/>
      <c r="FN47" s="45"/>
      <c r="FO47" s="116">
        <f t="shared" si="251"/>
        <v>0</v>
      </c>
      <c r="FP47" s="46"/>
      <c r="FQ47" s="45"/>
      <c r="FR47" s="116">
        <f t="shared" si="252"/>
        <v>0</v>
      </c>
      <c r="FS47" s="45"/>
      <c r="FT47" s="45"/>
      <c r="FU47" s="116">
        <f t="shared" si="253"/>
        <v>0</v>
      </c>
      <c r="FV47" s="46"/>
      <c r="FW47" s="45"/>
      <c r="FX47" s="116">
        <f t="shared" si="254"/>
        <v>0</v>
      </c>
      <c r="FY47" s="46"/>
      <c r="FZ47" s="45"/>
      <c r="GA47" s="116">
        <f t="shared" si="255"/>
        <v>0</v>
      </c>
      <c r="GB47" s="46">
        <f t="shared" si="82"/>
        <v>0</v>
      </c>
      <c r="GC47" s="45">
        <f t="shared" si="83"/>
        <v>0</v>
      </c>
      <c r="GD47" s="116">
        <f t="shared" si="256"/>
        <v>0</v>
      </c>
      <c r="GE47" s="46"/>
      <c r="GF47" s="45"/>
      <c r="GG47" s="116">
        <f t="shared" si="257"/>
        <v>0</v>
      </c>
      <c r="GH47" s="46">
        <f t="shared" si="258"/>
        <v>0</v>
      </c>
      <c r="GI47" s="45">
        <f t="shared" si="86"/>
        <v>0</v>
      </c>
      <c r="GJ47" s="116">
        <f t="shared" si="259"/>
        <v>0</v>
      </c>
      <c r="GK47" s="45"/>
      <c r="GL47" s="45"/>
      <c r="GM47" s="116">
        <f t="shared" si="260"/>
        <v>0</v>
      </c>
      <c r="GN47" s="45"/>
      <c r="GO47" s="45"/>
      <c r="GP47" s="116">
        <f t="shared" si="261"/>
        <v>0</v>
      </c>
      <c r="GQ47" s="46">
        <f t="shared" si="90"/>
        <v>0</v>
      </c>
      <c r="GR47" s="45">
        <f t="shared" si="91"/>
        <v>0</v>
      </c>
      <c r="GS47" s="116">
        <f t="shared" si="262"/>
        <v>0</v>
      </c>
      <c r="GT47" s="46">
        <f t="shared" si="263"/>
        <v>21800</v>
      </c>
      <c r="GU47" s="45">
        <f t="shared" si="264"/>
        <v>0</v>
      </c>
      <c r="GV47" s="116">
        <f t="shared" si="265"/>
        <v>21800</v>
      </c>
      <c r="GW47" s="45"/>
      <c r="GX47" s="45"/>
      <c r="GY47" s="116">
        <f t="shared" si="266"/>
        <v>0</v>
      </c>
      <c r="GZ47" s="45"/>
      <c r="HA47" s="45"/>
      <c r="HB47" s="116">
        <f t="shared" si="267"/>
        <v>0</v>
      </c>
      <c r="HC47" s="45"/>
      <c r="HD47" s="45"/>
      <c r="HE47" s="116">
        <f t="shared" si="268"/>
        <v>0</v>
      </c>
      <c r="HF47" s="45"/>
      <c r="HG47" s="45"/>
      <c r="HH47" s="116">
        <f t="shared" si="269"/>
        <v>0</v>
      </c>
      <c r="HI47" s="45"/>
      <c r="HJ47" s="45"/>
      <c r="HK47" s="116">
        <f t="shared" si="270"/>
        <v>0</v>
      </c>
      <c r="HL47" s="46"/>
      <c r="HM47" s="45"/>
      <c r="HN47" s="116">
        <f t="shared" si="271"/>
        <v>0</v>
      </c>
      <c r="HO47" s="46"/>
      <c r="HP47" s="45"/>
      <c r="HQ47" s="116">
        <f t="shared" si="272"/>
        <v>0</v>
      </c>
      <c r="HR47" s="46"/>
      <c r="HS47" s="45"/>
      <c r="HT47" s="116">
        <f t="shared" si="273"/>
        <v>0</v>
      </c>
      <c r="HU47" s="46">
        <f t="shared" si="274"/>
        <v>0</v>
      </c>
      <c r="HV47" s="45">
        <f t="shared" si="275"/>
        <v>0</v>
      </c>
      <c r="HW47" s="116">
        <f t="shared" si="276"/>
        <v>0</v>
      </c>
      <c r="HX47" s="46"/>
      <c r="HY47" s="45"/>
      <c r="HZ47" s="116">
        <f t="shared" si="277"/>
        <v>0</v>
      </c>
      <c r="IA47" s="46">
        <f t="shared" si="106"/>
        <v>0</v>
      </c>
      <c r="IB47" s="45">
        <f t="shared" si="107"/>
        <v>0</v>
      </c>
      <c r="IC47" s="116">
        <f t="shared" si="278"/>
        <v>0</v>
      </c>
      <c r="ID47" s="46"/>
      <c r="IE47" s="45"/>
      <c r="IF47" s="116">
        <f t="shared" si="279"/>
        <v>0</v>
      </c>
      <c r="IG47" s="46"/>
      <c r="IH47" s="45"/>
      <c r="II47" s="116">
        <f t="shared" si="280"/>
        <v>0</v>
      </c>
      <c r="IJ47" s="46">
        <f t="shared" si="111"/>
        <v>0</v>
      </c>
      <c r="IK47" s="45">
        <f t="shared" si="112"/>
        <v>0</v>
      </c>
      <c r="IL47" s="116">
        <f t="shared" si="281"/>
        <v>0</v>
      </c>
      <c r="IM47" s="46"/>
      <c r="IN47" s="45"/>
      <c r="IO47" s="116">
        <f t="shared" si="282"/>
        <v>0</v>
      </c>
      <c r="IP47" s="46"/>
      <c r="IQ47" s="45"/>
      <c r="IR47" s="116">
        <f t="shared" si="283"/>
        <v>0</v>
      </c>
      <c r="IS47" s="46">
        <f t="shared" si="116"/>
        <v>0</v>
      </c>
      <c r="IT47" s="45">
        <f t="shared" si="117"/>
        <v>0</v>
      </c>
      <c r="IU47" s="116">
        <f t="shared" si="284"/>
        <v>0</v>
      </c>
      <c r="IV47" s="46"/>
      <c r="IW47" s="45"/>
      <c r="IX47" s="116">
        <f t="shared" si="285"/>
        <v>0</v>
      </c>
      <c r="IY47" s="46"/>
      <c r="IZ47" s="45"/>
      <c r="JA47" s="116">
        <f t="shared" si="286"/>
        <v>0</v>
      </c>
      <c r="JB47" s="46">
        <f t="shared" si="121"/>
        <v>0</v>
      </c>
      <c r="JC47" s="45">
        <f t="shared" si="122"/>
        <v>0</v>
      </c>
      <c r="JD47" s="116">
        <f t="shared" si="287"/>
        <v>0</v>
      </c>
      <c r="JE47" s="46"/>
      <c r="JF47" s="45"/>
      <c r="JG47" s="116">
        <f t="shared" si="288"/>
        <v>0</v>
      </c>
      <c r="JH47" s="46"/>
      <c r="JI47" s="45"/>
      <c r="JJ47" s="116">
        <f t="shared" si="289"/>
        <v>0</v>
      </c>
      <c r="JK47" s="46">
        <f t="shared" si="126"/>
        <v>0</v>
      </c>
      <c r="JL47" s="45">
        <f t="shared" si="127"/>
        <v>0</v>
      </c>
      <c r="JM47" s="116">
        <f t="shared" si="290"/>
        <v>0</v>
      </c>
      <c r="JN47" s="46"/>
      <c r="JO47" s="45"/>
      <c r="JP47" s="116">
        <f t="shared" si="291"/>
        <v>0</v>
      </c>
      <c r="JQ47" s="46">
        <f t="shared" si="130"/>
        <v>0</v>
      </c>
      <c r="JR47" s="45">
        <f t="shared" si="131"/>
        <v>0</v>
      </c>
      <c r="JS47" s="116">
        <f t="shared" si="292"/>
        <v>0</v>
      </c>
      <c r="JT47" s="46"/>
      <c r="JU47" s="45"/>
      <c r="JV47" s="116">
        <f t="shared" si="293"/>
        <v>0</v>
      </c>
      <c r="JW47" s="46"/>
      <c r="JX47" s="45"/>
      <c r="JY47" s="116">
        <f t="shared" si="294"/>
        <v>0</v>
      </c>
      <c r="JZ47" s="46"/>
      <c r="KA47" s="45"/>
      <c r="KB47" s="116">
        <f t="shared" si="295"/>
        <v>0</v>
      </c>
      <c r="KC47" s="46">
        <f t="shared" si="136"/>
        <v>0</v>
      </c>
      <c r="KD47" s="45">
        <f t="shared" si="137"/>
        <v>0</v>
      </c>
      <c r="KE47" s="116">
        <f t="shared" si="296"/>
        <v>0</v>
      </c>
      <c r="KF47" s="46"/>
      <c r="KG47" s="45"/>
      <c r="KH47" s="116">
        <f t="shared" si="297"/>
        <v>0</v>
      </c>
      <c r="KI47" s="46"/>
      <c r="KJ47" s="45"/>
      <c r="KK47" s="116">
        <f t="shared" si="298"/>
        <v>0</v>
      </c>
      <c r="KL47" s="46"/>
      <c r="KM47" s="45"/>
      <c r="KN47" s="116">
        <f t="shared" si="299"/>
        <v>0</v>
      </c>
      <c r="KO47" s="46"/>
      <c r="KP47" s="45"/>
      <c r="KQ47" s="116">
        <f t="shared" si="300"/>
        <v>0</v>
      </c>
      <c r="KR47" s="46">
        <f t="shared" si="143"/>
        <v>0</v>
      </c>
      <c r="KS47" s="45">
        <f t="shared" si="144"/>
        <v>0</v>
      </c>
      <c r="KT47" s="116">
        <f t="shared" si="301"/>
        <v>0</v>
      </c>
      <c r="KU47" s="46">
        <f t="shared" si="146"/>
        <v>0</v>
      </c>
      <c r="KV47" s="45">
        <f t="shared" si="147"/>
        <v>0</v>
      </c>
      <c r="KW47" s="116">
        <f t="shared" si="302"/>
        <v>0</v>
      </c>
      <c r="KX47" s="45"/>
      <c r="KY47" s="45"/>
      <c r="KZ47" s="116">
        <f t="shared" si="303"/>
        <v>0</v>
      </c>
      <c r="LA47" s="45"/>
      <c r="LB47" s="45"/>
      <c r="LC47" s="116">
        <f t="shared" si="304"/>
        <v>0</v>
      </c>
      <c r="LD47" s="45"/>
      <c r="LE47" s="45"/>
      <c r="LF47" s="116">
        <f t="shared" si="305"/>
        <v>0</v>
      </c>
      <c r="LG47" s="45"/>
      <c r="LH47" s="45"/>
      <c r="LI47" s="116">
        <f t="shared" si="306"/>
        <v>0</v>
      </c>
      <c r="LJ47" s="45"/>
      <c r="LK47" s="45"/>
      <c r="LL47" s="116">
        <f t="shared" si="307"/>
        <v>0</v>
      </c>
      <c r="LM47" s="46">
        <f t="shared" si="154"/>
        <v>0</v>
      </c>
      <c r="LN47" s="45">
        <f t="shared" si="155"/>
        <v>0</v>
      </c>
      <c r="LO47" s="116">
        <f t="shared" si="308"/>
        <v>0</v>
      </c>
      <c r="LP47" s="46"/>
      <c r="LQ47" s="45"/>
      <c r="LR47" s="116">
        <f t="shared" si="309"/>
        <v>0</v>
      </c>
      <c r="LS47" s="45"/>
      <c r="LT47" s="45"/>
      <c r="LU47" s="116">
        <f t="shared" si="310"/>
        <v>0</v>
      </c>
      <c r="LV47" s="45"/>
      <c r="LW47" s="45"/>
      <c r="LX47" s="116">
        <f t="shared" si="311"/>
        <v>0</v>
      </c>
      <c r="LY47" s="46"/>
      <c r="LZ47" s="45"/>
      <c r="MA47" s="116">
        <f t="shared" si="312"/>
        <v>0</v>
      </c>
      <c r="MB47" s="46">
        <f t="shared" si="161"/>
        <v>0</v>
      </c>
      <c r="MC47" s="45">
        <f t="shared" si="162"/>
        <v>0</v>
      </c>
      <c r="MD47" s="116">
        <f t="shared" si="313"/>
        <v>0</v>
      </c>
      <c r="ME47" s="46">
        <f t="shared" si="164"/>
        <v>0</v>
      </c>
      <c r="MF47" s="45">
        <f t="shared" si="165"/>
        <v>0</v>
      </c>
      <c r="MG47" s="116">
        <f t="shared" si="314"/>
        <v>0</v>
      </c>
      <c r="MH47" s="46"/>
      <c r="MI47" s="45"/>
      <c r="MJ47" s="116">
        <f t="shared" si="315"/>
        <v>0</v>
      </c>
      <c r="MK47" s="45"/>
      <c r="ML47" s="45"/>
      <c r="MM47" s="116">
        <f t="shared" si="316"/>
        <v>0</v>
      </c>
      <c r="MN47" s="45"/>
      <c r="MO47" s="45"/>
      <c r="MP47" s="116">
        <f t="shared" si="317"/>
        <v>0</v>
      </c>
      <c r="MQ47" s="45"/>
      <c r="MR47" s="45"/>
      <c r="MS47" s="116">
        <f t="shared" si="318"/>
        <v>0</v>
      </c>
      <c r="MT47" s="45"/>
      <c r="MU47" s="45"/>
      <c r="MV47" s="116">
        <f t="shared" si="319"/>
        <v>0</v>
      </c>
      <c r="MW47" s="46">
        <f t="shared" si="172"/>
        <v>0</v>
      </c>
      <c r="MX47" s="45">
        <f t="shared" si="173"/>
        <v>0</v>
      </c>
      <c r="MY47" s="116">
        <f t="shared" si="320"/>
        <v>0</v>
      </c>
      <c r="MZ47" s="45"/>
      <c r="NA47" s="45"/>
      <c r="NB47" s="116">
        <f t="shared" si="321"/>
        <v>0</v>
      </c>
      <c r="NC47" s="45"/>
      <c r="ND47" s="45"/>
      <c r="NE47" s="116">
        <f t="shared" si="322"/>
        <v>0</v>
      </c>
      <c r="NF47" s="46">
        <f t="shared" si="177"/>
        <v>0</v>
      </c>
      <c r="NG47" s="45">
        <f t="shared" si="178"/>
        <v>0</v>
      </c>
      <c r="NH47" s="116">
        <f t="shared" si="323"/>
        <v>0</v>
      </c>
      <c r="NI47" s="45"/>
      <c r="NJ47" s="45"/>
      <c r="NK47" s="116">
        <f t="shared" si="324"/>
        <v>0</v>
      </c>
      <c r="NL47" s="45"/>
      <c r="NM47" s="45"/>
      <c r="NN47" s="116">
        <f t="shared" si="325"/>
        <v>0</v>
      </c>
      <c r="NO47" s="46">
        <f t="shared" si="182"/>
        <v>0</v>
      </c>
      <c r="NP47" s="45">
        <f t="shared" si="183"/>
        <v>0</v>
      </c>
      <c r="NQ47" s="116">
        <f t="shared" si="326"/>
        <v>0</v>
      </c>
      <c r="NR47" s="45"/>
      <c r="NS47" s="45"/>
      <c r="NT47" s="116">
        <f t="shared" si="327"/>
        <v>0</v>
      </c>
      <c r="NU47" s="45">
        <f t="shared" si="186"/>
        <v>0</v>
      </c>
      <c r="NV47" s="45">
        <f t="shared" si="187"/>
        <v>0</v>
      </c>
      <c r="NW47" s="116">
        <f t="shared" si="328"/>
        <v>0</v>
      </c>
      <c r="NX47" s="46">
        <f t="shared" si="329"/>
        <v>0</v>
      </c>
      <c r="NY47" s="45">
        <f t="shared" si="190"/>
        <v>0</v>
      </c>
      <c r="NZ47" s="116">
        <f t="shared" si="330"/>
        <v>0</v>
      </c>
      <c r="OA47" s="46">
        <f t="shared" si="331"/>
        <v>21800</v>
      </c>
      <c r="OB47" s="45">
        <f t="shared" si="332"/>
        <v>0</v>
      </c>
      <c r="OC47" s="116">
        <f t="shared" si="333"/>
        <v>21800</v>
      </c>
      <c r="OD47" s="46">
        <f t="shared" si="334"/>
        <v>21800</v>
      </c>
      <c r="OE47" s="45">
        <f t="shared" si="335"/>
        <v>0</v>
      </c>
      <c r="OF47" s="116">
        <f t="shared" si="336"/>
        <v>21800</v>
      </c>
    </row>
    <row r="48" spans="1:397" s="29" customFormat="1" ht="16.5" thickBot="1" x14ac:dyDescent="0.3">
      <c r="A48" s="21">
        <v>38</v>
      </c>
      <c r="B48" s="22" t="s">
        <v>240</v>
      </c>
      <c r="C48" s="68" t="s">
        <v>350</v>
      </c>
      <c r="D48" s="24">
        <f>SUM(D42,D46,D47)</f>
        <v>0</v>
      </c>
      <c r="E48" s="24">
        <f>SUM(E42,E46,E47)</f>
        <v>0</v>
      </c>
      <c r="F48" s="113">
        <f t="shared" si="194"/>
        <v>0</v>
      </c>
      <c r="G48" s="27">
        <f>SUM(G42,G46,G47)</f>
        <v>0</v>
      </c>
      <c r="H48" s="24">
        <f>SUM(H42,H46,H47)</f>
        <v>0</v>
      </c>
      <c r="I48" s="113">
        <f t="shared" si="195"/>
        <v>0</v>
      </c>
      <c r="J48" s="24">
        <f>SUM(J42,J46,J47)</f>
        <v>0</v>
      </c>
      <c r="K48" s="24">
        <f>SUM(K42,K46,K47)</f>
        <v>0</v>
      </c>
      <c r="L48" s="113">
        <f t="shared" si="196"/>
        <v>0</v>
      </c>
      <c r="M48" s="24">
        <f>SUM(M42,M46,M47)</f>
        <v>0</v>
      </c>
      <c r="N48" s="24">
        <f>SUM(N42,N46,N47)</f>
        <v>0</v>
      </c>
      <c r="O48" s="113">
        <f t="shared" si="197"/>
        <v>0</v>
      </c>
      <c r="P48" s="24">
        <f>SUM(P42,P46,P47)</f>
        <v>0</v>
      </c>
      <c r="Q48" s="24">
        <f>SUM(Q42,Q46,Q47)</f>
        <v>0</v>
      </c>
      <c r="R48" s="113">
        <f t="shared" si="198"/>
        <v>0</v>
      </c>
      <c r="S48" s="24">
        <f>SUM(S42,S46,S47)</f>
        <v>0</v>
      </c>
      <c r="T48" s="24">
        <f>SUM(T42,T46,T47)</f>
        <v>0</v>
      </c>
      <c r="U48" s="113">
        <f t="shared" si="199"/>
        <v>0</v>
      </c>
      <c r="V48" s="24">
        <f>SUM(V42,V46,V47)</f>
        <v>0</v>
      </c>
      <c r="W48" s="24">
        <f>SUM(W42,W46,W47)</f>
        <v>0</v>
      </c>
      <c r="X48" s="113">
        <f t="shared" si="200"/>
        <v>0</v>
      </c>
      <c r="Y48" s="24">
        <f>SUM(Y42,Y46,Y47)</f>
        <v>0</v>
      </c>
      <c r="Z48" s="24">
        <f>SUM(Z42,Z46,Z47)</f>
        <v>0</v>
      </c>
      <c r="AA48" s="113">
        <f t="shared" si="201"/>
        <v>0</v>
      </c>
      <c r="AB48" s="25">
        <f t="shared" si="14"/>
        <v>0</v>
      </c>
      <c r="AC48" s="24">
        <f t="shared" si="15"/>
        <v>0</v>
      </c>
      <c r="AD48" s="113">
        <f t="shared" si="202"/>
        <v>0</v>
      </c>
      <c r="AE48" s="24">
        <f>SUM(AE42,AE46,AE47)</f>
        <v>0</v>
      </c>
      <c r="AF48" s="24">
        <f>SUM(AF42,AF46,AF47)</f>
        <v>0</v>
      </c>
      <c r="AG48" s="113">
        <f t="shared" si="203"/>
        <v>0</v>
      </c>
      <c r="AH48" s="25">
        <f t="shared" si="18"/>
        <v>0</v>
      </c>
      <c r="AI48" s="24">
        <f t="shared" si="19"/>
        <v>0</v>
      </c>
      <c r="AJ48" s="113">
        <f t="shared" si="204"/>
        <v>0</v>
      </c>
      <c r="AK48" s="24">
        <f>SUM(AK42,AK46,AK47)</f>
        <v>0</v>
      </c>
      <c r="AL48" s="24">
        <f>SUM(AL42,AL46,AL47)</f>
        <v>0</v>
      </c>
      <c r="AM48" s="113">
        <f t="shared" si="205"/>
        <v>0</v>
      </c>
      <c r="AN48" s="24">
        <f>SUM(AN42,AN46,AN47)</f>
        <v>0</v>
      </c>
      <c r="AO48" s="24">
        <f>SUM(AO42,AO46,AO47)</f>
        <v>0</v>
      </c>
      <c r="AP48" s="113">
        <f t="shared" si="206"/>
        <v>0</v>
      </c>
      <c r="AQ48" s="24">
        <f>SUM(AQ42,AQ46,AQ47)</f>
        <v>0</v>
      </c>
      <c r="AR48" s="24">
        <f>SUM(AR42,AR46,AR47)</f>
        <v>0</v>
      </c>
      <c r="AS48" s="113">
        <f t="shared" si="207"/>
        <v>0</v>
      </c>
      <c r="AT48" s="24">
        <f>SUM(AT42,AT46,AT47)</f>
        <v>0</v>
      </c>
      <c r="AU48" s="24">
        <f>SUM(AU42,AU46,AU47)</f>
        <v>0</v>
      </c>
      <c r="AV48" s="113">
        <f t="shared" si="208"/>
        <v>0</v>
      </c>
      <c r="AW48" s="24">
        <f>SUM(AW42,AW46,AW47)</f>
        <v>0</v>
      </c>
      <c r="AX48" s="24">
        <f>SUM(AX42,AX46,AX47)</f>
        <v>0</v>
      </c>
      <c r="AY48" s="113">
        <f t="shared" si="209"/>
        <v>0</v>
      </c>
      <c r="AZ48" s="24">
        <f>SUM(AZ42,AZ46,AZ47)</f>
        <v>0</v>
      </c>
      <c r="BA48" s="24">
        <f>SUM(BA42,BA46,BA47)</f>
        <v>0</v>
      </c>
      <c r="BB48" s="113">
        <f t="shared" si="210"/>
        <v>0</v>
      </c>
      <c r="BC48" s="24">
        <f>SUM(BC42,BC46,BC47)</f>
        <v>0</v>
      </c>
      <c r="BD48" s="24">
        <f>SUM(BD42,BD46,BD47)</f>
        <v>0</v>
      </c>
      <c r="BE48" s="113">
        <f t="shared" si="211"/>
        <v>0</v>
      </c>
      <c r="BF48" s="24">
        <f>SUM(BF42,BF46,BF47)</f>
        <v>0</v>
      </c>
      <c r="BG48" s="24">
        <f>SUM(BG42,BG46,BG47)</f>
        <v>0</v>
      </c>
      <c r="BH48" s="113">
        <f t="shared" si="212"/>
        <v>0</v>
      </c>
      <c r="BI48" s="24">
        <f>SUM(BI42,BI46,BI47)</f>
        <v>0</v>
      </c>
      <c r="BJ48" s="24">
        <f>SUM(BJ42,BJ46,BJ47)</f>
        <v>0</v>
      </c>
      <c r="BK48" s="113">
        <f t="shared" si="213"/>
        <v>0</v>
      </c>
      <c r="BL48" s="25">
        <f t="shared" si="214"/>
        <v>0</v>
      </c>
      <c r="BM48" s="24">
        <f t="shared" si="215"/>
        <v>0</v>
      </c>
      <c r="BN48" s="113">
        <f t="shared" si="216"/>
        <v>0</v>
      </c>
      <c r="BO48" s="25">
        <f>SUM(BO42,BO46,BO47)</f>
        <v>0</v>
      </c>
      <c r="BP48" s="24">
        <f>SUM(BP42,BP46,BP47)</f>
        <v>0</v>
      </c>
      <c r="BQ48" s="113">
        <f t="shared" si="217"/>
        <v>0</v>
      </c>
      <c r="BR48" s="25">
        <f>SUM(BR42,BR46,BR47)</f>
        <v>0</v>
      </c>
      <c r="BS48" s="24">
        <f>SUM(BS42,BS46,BS47)</f>
        <v>0</v>
      </c>
      <c r="BT48" s="113">
        <f t="shared" si="218"/>
        <v>0</v>
      </c>
      <c r="BU48" s="25">
        <f>SUM(BU42,BU46,BU47)</f>
        <v>0</v>
      </c>
      <c r="BV48" s="24">
        <f>SUM(BV42,BV46,BV47)</f>
        <v>0</v>
      </c>
      <c r="BW48" s="113">
        <f t="shared" si="219"/>
        <v>0</v>
      </c>
      <c r="BX48" s="25">
        <f>SUM(BX42,BX46,BX47)</f>
        <v>0</v>
      </c>
      <c r="BY48" s="24">
        <f>SUM(BY42,BY46,BY47)</f>
        <v>0</v>
      </c>
      <c r="BZ48" s="113">
        <f t="shared" si="220"/>
        <v>0</v>
      </c>
      <c r="CA48" s="25">
        <f>SUM(CA42,CA46,CA47)</f>
        <v>0</v>
      </c>
      <c r="CB48" s="24">
        <f>SUM(CB42,CB46,CB47)</f>
        <v>0</v>
      </c>
      <c r="CC48" s="113">
        <f t="shared" si="221"/>
        <v>0</v>
      </c>
      <c r="CD48" s="25">
        <f>SUM(CD42,CD46,CD47)</f>
        <v>0</v>
      </c>
      <c r="CE48" s="24">
        <f>SUM(CE42,CE46,CE47)</f>
        <v>0</v>
      </c>
      <c r="CF48" s="113">
        <f t="shared" si="222"/>
        <v>0</v>
      </c>
      <c r="CG48" s="25">
        <f>SUM(CG42,CG46,CG47)</f>
        <v>0</v>
      </c>
      <c r="CH48" s="24">
        <f>SUM(CH42,CH46,CH47)</f>
        <v>0</v>
      </c>
      <c r="CI48" s="113">
        <f t="shared" si="223"/>
        <v>0</v>
      </c>
      <c r="CJ48" s="25">
        <f>SUM(CJ42,CJ46,CJ47)</f>
        <v>0</v>
      </c>
      <c r="CK48" s="24">
        <f>SUM(CK42,CK46,CK47)</f>
        <v>0</v>
      </c>
      <c r="CL48" s="113">
        <f t="shared" si="224"/>
        <v>0</v>
      </c>
      <c r="CM48" s="25">
        <f t="shared" si="41"/>
        <v>0</v>
      </c>
      <c r="CN48" s="24">
        <f t="shared" si="42"/>
        <v>0</v>
      </c>
      <c r="CO48" s="113">
        <f t="shared" si="225"/>
        <v>0</v>
      </c>
      <c r="CP48" s="25">
        <f>SUM(CP42,CP46,CP47)</f>
        <v>0</v>
      </c>
      <c r="CQ48" s="24">
        <f>SUM(CQ42,CQ46,CQ47)</f>
        <v>0</v>
      </c>
      <c r="CR48" s="113">
        <f t="shared" si="226"/>
        <v>0</v>
      </c>
      <c r="CS48" s="25">
        <f>SUM(CS42,CS46,CS47)</f>
        <v>0</v>
      </c>
      <c r="CT48" s="24">
        <f>SUM(CT42,CT46,CT47)</f>
        <v>0</v>
      </c>
      <c r="CU48" s="113">
        <f t="shared" si="227"/>
        <v>0</v>
      </c>
      <c r="CV48" s="25">
        <f>SUM(CV42,CV46,CV47)</f>
        <v>0</v>
      </c>
      <c r="CW48" s="24">
        <f>SUM(CW42,CW46,CW47)</f>
        <v>0</v>
      </c>
      <c r="CX48" s="113">
        <f t="shared" si="228"/>
        <v>0</v>
      </c>
      <c r="CY48" s="25">
        <f>SUM(CY42,CY46,CY47)</f>
        <v>0</v>
      </c>
      <c r="CZ48" s="24">
        <f>SUM(CZ42,CZ46,CZ47)</f>
        <v>0</v>
      </c>
      <c r="DA48" s="113">
        <f t="shared" si="229"/>
        <v>0</v>
      </c>
      <c r="DB48" s="25">
        <f>SUM(DB42,DB46,DB47)</f>
        <v>0</v>
      </c>
      <c r="DC48" s="24">
        <f>SUM(DC42,DC46,DC47)</f>
        <v>0</v>
      </c>
      <c r="DD48" s="113">
        <f t="shared" si="230"/>
        <v>0</v>
      </c>
      <c r="DE48" s="25">
        <f t="shared" si="49"/>
        <v>0</v>
      </c>
      <c r="DF48" s="24">
        <f t="shared" si="50"/>
        <v>0</v>
      </c>
      <c r="DG48" s="113">
        <f t="shared" si="231"/>
        <v>0</v>
      </c>
      <c r="DH48" s="25">
        <f>SUM(DH42,DH46,DH47)</f>
        <v>0</v>
      </c>
      <c r="DI48" s="24">
        <f>SUM(DI42,DI46,DI47)</f>
        <v>0</v>
      </c>
      <c r="DJ48" s="113">
        <f t="shared" si="232"/>
        <v>0</v>
      </c>
      <c r="DK48" s="25">
        <f>SUM(DK42,DK46,DK47)</f>
        <v>0</v>
      </c>
      <c r="DL48" s="24">
        <f>SUM(DL42,DL46,DL47)</f>
        <v>0</v>
      </c>
      <c r="DM48" s="113">
        <f t="shared" si="233"/>
        <v>0</v>
      </c>
      <c r="DN48" s="24">
        <f>SUM(DN42,DN46,DN47)</f>
        <v>0</v>
      </c>
      <c r="DO48" s="24">
        <f>SUM(DO42,DO46,DO47)</f>
        <v>0</v>
      </c>
      <c r="DP48" s="113">
        <f t="shared" si="234"/>
        <v>0</v>
      </c>
      <c r="DQ48" s="25">
        <f>SUM(DQ42,DQ46,DQ47)</f>
        <v>0</v>
      </c>
      <c r="DR48" s="24">
        <f>SUM(DR42,DR46,DR47)</f>
        <v>0</v>
      </c>
      <c r="DS48" s="113">
        <f t="shared" si="235"/>
        <v>0</v>
      </c>
      <c r="DT48" s="24">
        <f>SUM(DT42,DT46,DT47)</f>
        <v>0</v>
      </c>
      <c r="DU48" s="24">
        <f>SUM(DU42,DU46,DU47)</f>
        <v>0</v>
      </c>
      <c r="DV48" s="113">
        <f t="shared" si="236"/>
        <v>0</v>
      </c>
      <c r="DW48" s="25">
        <f>SUM(DW42,DW46,DW47)</f>
        <v>0</v>
      </c>
      <c r="DX48" s="24">
        <f>SUM(DX42,DX46,DX47)</f>
        <v>0</v>
      </c>
      <c r="DY48" s="113">
        <f t="shared" si="237"/>
        <v>0</v>
      </c>
      <c r="DZ48" s="25">
        <f>SUM(DZ42,DZ46,DZ47)</f>
        <v>0</v>
      </c>
      <c r="EA48" s="24">
        <f>SUM(EA42,EA46,EA47)</f>
        <v>0</v>
      </c>
      <c r="EB48" s="113">
        <f t="shared" si="238"/>
        <v>0</v>
      </c>
      <c r="EC48" s="25">
        <f t="shared" si="59"/>
        <v>0</v>
      </c>
      <c r="ED48" s="24">
        <f t="shared" si="60"/>
        <v>0</v>
      </c>
      <c r="EE48" s="113">
        <f t="shared" si="239"/>
        <v>0</v>
      </c>
      <c r="EF48" s="25">
        <f>SUM(EF42,EF46,EF47)</f>
        <v>0</v>
      </c>
      <c r="EG48" s="24">
        <f>SUM(EG42,EG46,EG47)</f>
        <v>0</v>
      </c>
      <c r="EH48" s="113">
        <f t="shared" si="240"/>
        <v>0</v>
      </c>
      <c r="EI48" s="24">
        <f>SUM(EI42,EI46,EI47)</f>
        <v>21800</v>
      </c>
      <c r="EJ48" s="24">
        <f>SUM(EJ42,EJ46,EJ47)</f>
        <v>0</v>
      </c>
      <c r="EK48" s="113">
        <f t="shared" si="241"/>
        <v>21800</v>
      </c>
      <c r="EL48" s="25">
        <f>SUM(EL42,EL46,EL47)</f>
        <v>0</v>
      </c>
      <c r="EM48" s="24">
        <f>SUM(EM42,EM46,EM47)</f>
        <v>0</v>
      </c>
      <c r="EN48" s="113">
        <f t="shared" si="242"/>
        <v>0</v>
      </c>
      <c r="EO48" s="25">
        <f t="shared" si="65"/>
        <v>21800</v>
      </c>
      <c r="EP48" s="24">
        <f t="shared" si="66"/>
        <v>0</v>
      </c>
      <c r="EQ48" s="113">
        <f t="shared" si="243"/>
        <v>21800</v>
      </c>
      <c r="ER48" s="24">
        <f>SUM(ER42,ER46,ER47)</f>
        <v>0</v>
      </c>
      <c r="ES48" s="24">
        <f>SUM(ES42,ES46,ES47)</f>
        <v>0</v>
      </c>
      <c r="ET48" s="113">
        <f t="shared" si="244"/>
        <v>0</v>
      </c>
      <c r="EU48" s="25">
        <f>SUM(EU42,EU46,EU47)</f>
        <v>0</v>
      </c>
      <c r="EV48" s="24">
        <f>SUM(EV42,EV46,EV47)</f>
        <v>0</v>
      </c>
      <c r="EW48" s="113">
        <f t="shared" si="245"/>
        <v>0</v>
      </c>
      <c r="EX48" s="25">
        <f>SUM(EX42,EX46,EX47)</f>
        <v>0</v>
      </c>
      <c r="EY48" s="24">
        <f>SUM(EY42,EY46,EY47)</f>
        <v>0</v>
      </c>
      <c r="EZ48" s="113">
        <f t="shared" si="246"/>
        <v>0</v>
      </c>
      <c r="FA48" s="25">
        <f>SUM(FA42,FA46,FA47)</f>
        <v>0</v>
      </c>
      <c r="FB48" s="24">
        <f>SUM(FB42,FB46,FB47)</f>
        <v>0</v>
      </c>
      <c r="FC48" s="113">
        <f t="shared" si="247"/>
        <v>0</v>
      </c>
      <c r="FD48" s="25">
        <f>SUM(FD42,FD46,FD47)</f>
        <v>0</v>
      </c>
      <c r="FE48" s="24">
        <f>SUM(FE42,FE46,FE47)</f>
        <v>0</v>
      </c>
      <c r="FF48" s="113">
        <f t="shared" si="248"/>
        <v>0</v>
      </c>
      <c r="FG48" s="25">
        <f>SUM(FG42,FG46,FG47)</f>
        <v>0</v>
      </c>
      <c r="FH48" s="24">
        <f>SUM(FH42,FH46,FH47)</f>
        <v>0</v>
      </c>
      <c r="FI48" s="113">
        <f t="shared" si="249"/>
        <v>0</v>
      </c>
      <c r="FJ48" s="25">
        <f t="shared" si="74"/>
        <v>0</v>
      </c>
      <c r="FK48" s="24">
        <f t="shared" si="75"/>
        <v>0</v>
      </c>
      <c r="FL48" s="113">
        <f t="shared" si="250"/>
        <v>0</v>
      </c>
      <c r="FM48" s="25">
        <f>SUM(FM42,FM46,FM47)</f>
        <v>0</v>
      </c>
      <c r="FN48" s="24">
        <f>SUM(FN42,FN46,FN47)</f>
        <v>0</v>
      </c>
      <c r="FO48" s="113">
        <f t="shared" si="251"/>
        <v>0</v>
      </c>
      <c r="FP48" s="25">
        <f>SUM(FP42,FP46,FP47)</f>
        <v>0</v>
      </c>
      <c r="FQ48" s="24">
        <f>SUM(FQ42,FQ46,FQ47)</f>
        <v>0</v>
      </c>
      <c r="FR48" s="113">
        <f t="shared" si="252"/>
        <v>0</v>
      </c>
      <c r="FS48" s="24">
        <f>SUM(FS42,FS46,FS47)</f>
        <v>0</v>
      </c>
      <c r="FT48" s="24">
        <f>SUM(FT42,FT46,FT47)</f>
        <v>0</v>
      </c>
      <c r="FU48" s="113">
        <f t="shared" si="253"/>
        <v>0</v>
      </c>
      <c r="FV48" s="25">
        <f>SUM(FV42,FV46,FV47)</f>
        <v>0</v>
      </c>
      <c r="FW48" s="24">
        <f>SUM(FW42,FW46,FW47)</f>
        <v>0</v>
      </c>
      <c r="FX48" s="113">
        <f t="shared" si="254"/>
        <v>0</v>
      </c>
      <c r="FY48" s="25">
        <f>SUM(FY42,FY46,FY47)</f>
        <v>0</v>
      </c>
      <c r="FZ48" s="24">
        <f>SUM(FZ42,FZ46,FZ47)</f>
        <v>0</v>
      </c>
      <c r="GA48" s="113">
        <f t="shared" si="255"/>
        <v>0</v>
      </c>
      <c r="GB48" s="25">
        <f t="shared" si="82"/>
        <v>0</v>
      </c>
      <c r="GC48" s="24">
        <f t="shared" si="83"/>
        <v>0</v>
      </c>
      <c r="GD48" s="113">
        <f t="shared" si="256"/>
        <v>0</v>
      </c>
      <c r="GE48" s="25">
        <f>SUM(GE42,GE46,GE47)</f>
        <v>0</v>
      </c>
      <c r="GF48" s="24">
        <f>SUM(GF42,GF46,GF47)</f>
        <v>0</v>
      </c>
      <c r="GG48" s="113">
        <f t="shared" si="257"/>
        <v>0</v>
      </c>
      <c r="GH48" s="25">
        <f t="shared" si="258"/>
        <v>0</v>
      </c>
      <c r="GI48" s="24">
        <f t="shared" si="86"/>
        <v>0</v>
      </c>
      <c r="GJ48" s="113">
        <f t="shared" si="259"/>
        <v>0</v>
      </c>
      <c r="GK48" s="24">
        <f>SUM(GK42,GK46,GK47)</f>
        <v>0</v>
      </c>
      <c r="GL48" s="24">
        <f>SUM(GL42,GL46,GL47)</f>
        <v>0</v>
      </c>
      <c r="GM48" s="113">
        <f t="shared" si="260"/>
        <v>0</v>
      </c>
      <c r="GN48" s="24">
        <f>SUM(GN42,GN46,GN47)</f>
        <v>0</v>
      </c>
      <c r="GO48" s="24">
        <f>SUM(GO42,GO46,GO47)</f>
        <v>0</v>
      </c>
      <c r="GP48" s="113">
        <f t="shared" si="261"/>
        <v>0</v>
      </c>
      <c r="GQ48" s="25">
        <f t="shared" si="90"/>
        <v>0</v>
      </c>
      <c r="GR48" s="24">
        <f t="shared" si="91"/>
        <v>0</v>
      </c>
      <c r="GS48" s="113">
        <f t="shared" si="262"/>
        <v>0</v>
      </c>
      <c r="GT48" s="25">
        <f t="shared" si="263"/>
        <v>21800</v>
      </c>
      <c r="GU48" s="24">
        <f t="shared" si="264"/>
        <v>0</v>
      </c>
      <c r="GV48" s="113">
        <f t="shared" si="265"/>
        <v>21800</v>
      </c>
      <c r="GW48" s="24">
        <f>SUM(GW42,GW46,GW47)</f>
        <v>0</v>
      </c>
      <c r="GX48" s="24">
        <f>SUM(GX42,GX46,GX47)</f>
        <v>0</v>
      </c>
      <c r="GY48" s="113">
        <f t="shared" si="266"/>
        <v>0</v>
      </c>
      <c r="GZ48" s="24">
        <f>SUM(GZ42,GZ46,GZ47)</f>
        <v>0</v>
      </c>
      <c r="HA48" s="24">
        <f>SUM(HA42,HA46,HA47)</f>
        <v>0</v>
      </c>
      <c r="HB48" s="113">
        <f t="shared" si="267"/>
        <v>0</v>
      </c>
      <c r="HC48" s="24">
        <f>SUM(HC42,HC46,HC47)</f>
        <v>0</v>
      </c>
      <c r="HD48" s="24">
        <f>SUM(HD42,HD46,HD47)</f>
        <v>0</v>
      </c>
      <c r="HE48" s="113">
        <f t="shared" si="268"/>
        <v>0</v>
      </c>
      <c r="HF48" s="24">
        <f>SUM(HF42,HF46,HF47)</f>
        <v>0</v>
      </c>
      <c r="HG48" s="24">
        <f>SUM(HG42,HG46,HG47)</f>
        <v>0</v>
      </c>
      <c r="HH48" s="113">
        <f t="shared" si="269"/>
        <v>0</v>
      </c>
      <c r="HI48" s="24">
        <f>SUM(HI42,HI46,HI47)</f>
        <v>0</v>
      </c>
      <c r="HJ48" s="24">
        <f>SUM(HJ42,HJ46,HJ47)</f>
        <v>0</v>
      </c>
      <c r="HK48" s="113">
        <f t="shared" si="270"/>
        <v>0</v>
      </c>
      <c r="HL48" s="25">
        <f>SUM(HL42,HL46,HL47)</f>
        <v>0</v>
      </c>
      <c r="HM48" s="24">
        <f>SUM(HM42,HM46,HM47)</f>
        <v>0</v>
      </c>
      <c r="HN48" s="113">
        <f t="shared" si="271"/>
        <v>0</v>
      </c>
      <c r="HO48" s="25">
        <f>SUM(HO42,HO46,HO47)</f>
        <v>0</v>
      </c>
      <c r="HP48" s="24">
        <f>SUM(HP42,HP46,HP47)</f>
        <v>0</v>
      </c>
      <c r="HQ48" s="113">
        <f t="shared" si="272"/>
        <v>0</v>
      </c>
      <c r="HR48" s="25">
        <f>SUM(HR42,HR46,HR47)</f>
        <v>0</v>
      </c>
      <c r="HS48" s="24">
        <f>SUM(HS42,HS46,HS47)</f>
        <v>0</v>
      </c>
      <c r="HT48" s="113">
        <f t="shared" si="273"/>
        <v>0</v>
      </c>
      <c r="HU48" s="25">
        <f t="shared" si="274"/>
        <v>0</v>
      </c>
      <c r="HV48" s="24">
        <f t="shared" si="275"/>
        <v>0</v>
      </c>
      <c r="HW48" s="113">
        <f t="shared" si="276"/>
        <v>0</v>
      </c>
      <c r="HX48" s="25">
        <f>SUM(HX42,HX46,HX47)</f>
        <v>0</v>
      </c>
      <c r="HY48" s="24">
        <f>SUM(HY42,HY46,HY47)</f>
        <v>0</v>
      </c>
      <c r="HZ48" s="113">
        <f t="shared" si="277"/>
        <v>0</v>
      </c>
      <c r="IA48" s="25">
        <f t="shared" si="106"/>
        <v>0</v>
      </c>
      <c r="IB48" s="24">
        <f t="shared" si="107"/>
        <v>0</v>
      </c>
      <c r="IC48" s="113">
        <f t="shared" si="278"/>
        <v>0</v>
      </c>
      <c r="ID48" s="25">
        <f>SUM(ID42,ID46,ID47)</f>
        <v>0</v>
      </c>
      <c r="IE48" s="24">
        <f>SUM(IE42,IE46,IE47)</f>
        <v>0</v>
      </c>
      <c r="IF48" s="113">
        <f t="shared" si="279"/>
        <v>0</v>
      </c>
      <c r="IG48" s="25">
        <f>SUM(IG42,IG46,IG47)</f>
        <v>0</v>
      </c>
      <c r="IH48" s="24">
        <f>SUM(IH42,IH46,IH47)</f>
        <v>0</v>
      </c>
      <c r="II48" s="113">
        <f t="shared" si="280"/>
        <v>0</v>
      </c>
      <c r="IJ48" s="25">
        <f t="shared" si="111"/>
        <v>0</v>
      </c>
      <c r="IK48" s="24">
        <f t="shared" si="112"/>
        <v>0</v>
      </c>
      <c r="IL48" s="113">
        <f t="shared" si="281"/>
        <v>0</v>
      </c>
      <c r="IM48" s="25">
        <f>SUM(IM42,IM46,IM47)</f>
        <v>0</v>
      </c>
      <c r="IN48" s="24">
        <f>SUM(IN42,IN46,IN47)</f>
        <v>0</v>
      </c>
      <c r="IO48" s="113">
        <f t="shared" si="282"/>
        <v>0</v>
      </c>
      <c r="IP48" s="25">
        <f>SUM(IP42,IP46,IP47)</f>
        <v>0</v>
      </c>
      <c r="IQ48" s="24">
        <f>SUM(IQ42,IQ46,IQ47)</f>
        <v>0</v>
      </c>
      <c r="IR48" s="113">
        <f t="shared" si="283"/>
        <v>0</v>
      </c>
      <c r="IS48" s="25">
        <f t="shared" si="116"/>
        <v>0</v>
      </c>
      <c r="IT48" s="24">
        <f t="shared" si="117"/>
        <v>0</v>
      </c>
      <c r="IU48" s="113">
        <f t="shared" si="284"/>
        <v>0</v>
      </c>
      <c r="IV48" s="25">
        <f>SUM(IV42,IV46,IV47)</f>
        <v>0</v>
      </c>
      <c r="IW48" s="24">
        <f>SUM(IW42,IW46,IW47)</f>
        <v>0</v>
      </c>
      <c r="IX48" s="113">
        <f t="shared" si="285"/>
        <v>0</v>
      </c>
      <c r="IY48" s="25">
        <f>SUM(IY42,IY46,IY47)</f>
        <v>0</v>
      </c>
      <c r="IZ48" s="24">
        <f>SUM(IZ42,IZ46,IZ47)</f>
        <v>0</v>
      </c>
      <c r="JA48" s="113">
        <f t="shared" si="286"/>
        <v>0</v>
      </c>
      <c r="JB48" s="25">
        <f t="shared" si="121"/>
        <v>0</v>
      </c>
      <c r="JC48" s="24">
        <f t="shared" si="122"/>
        <v>0</v>
      </c>
      <c r="JD48" s="113">
        <f t="shared" si="287"/>
        <v>0</v>
      </c>
      <c r="JE48" s="25">
        <f>SUM(JE42,JE46,JE47)</f>
        <v>0</v>
      </c>
      <c r="JF48" s="24">
        <f>SUM(JF42,JF46,JF47)</f>
        <v>0</v>
      </c>
      <c r="JG48" s="113">
        <f t="shared" si="288"/>
        <v>0</v>
      </c>
      <c r="JH48" s="25">
        <f>SUM(JH42,JH46,JH47)</f>
        <v>0</v>
      </c>
      <c r="JI48" s="24">
        <f>SUM(JI42,JI46,JI47)</f>
        <v>0</v>
      </c>
      <c r="JJ48" s="113">
        <f t="shared" si="289"/>
        <v>0</v>
      </c>
      <c r="JK48" s="25">
        <f t="shared" si="126"/>
        <v>0</v>
      </c>
      <c r="JL48" s="24">
        <f t="shared" si="127"/>
        <v>0</v>
      </c>
      <c r="JM48" s="113">
        <f t="shared" si="290"/>
        <v>0</v>
      </c>
      <c r="JN48" s="25">
        <f>SUM(JN42,JN46,JN47)</f>
        <v>0</v>
      </c>
      <c r="JO48" s="24">
        <f>SUM(JO42,JO46,JO47)</f>
        <v>0</v>
      </c>
      <c r="JP48" s="113">
        <f t="shared" si="291"/>
        <v>0</v>
      </c>
      <c r="JQ48" s="25">
        <f t="shared" si="130"/>
        <v>0</v>
      </c>
      <c r="JR48" s="24">
        <f t="shared" si="131"/>
        <v>0</v>
      </c>
      <c r="JS48" s="113">
        <f t="shared" si="292"/>
        <v>0</v>
      </c>
      <c r="JT48" s="25">
        <f>SUM(JT42,JT46,JT47)</f>
        <v>0</v>
      </c>
      <c r="JU48" s="24">
        <f>SUM(JU42,JU46,JU47)</f>
        <v>0</v>
      </c>
      <c r="JV48" s="113">
        <f t="shared" si="293"/>
        <v>0</v>
      </c>
      <c r="JW48" s="25">
        <f>SUM(JW42,JW46,JW47)</f>
        <v>0</v>
      </c>
      <c r="JX48" s="24">
        <f>SUM(JX42,JX46,JX47)</f>
        <v>0</v>
      </c>
      <c r="JY48" s="113">
        <f t="shared" si="294"/>
        <v>0</v>
      </c>
      <c r="JZ48" s="25">
        <f>SUM(JZ42,JZ46,JZ47)</f>
        <v>0</v>
      </c>
      <c r="KA48" s="24">
        <f>SUM(KA42,KA46,KA47)</f>
        <v>0</v>
      </c>
      <c r="KB48" s="113">
        <f t="shared" si="295"/>
        <v>0</v>
      </c>
      <c r="KC48" s="25">
        <f t="shared" si="136"/>
        <v>0</v>
      </c>
      <c r="KD48" s="24">
        <f t="shared" si="137"/>
        <v>0</v>
      </c>
      <c r="KE48" s="113">
        <f t="shared" si="296"/>
        <v>0</v>
      </c>
      <c r="KF48" s="25">
        <f>SUM(KF42,KF46,KF47)</f>
        <v>0</v>
      </c>
      <c r="KG48" s="24">
        <f>SUM(KG42,KG46,KG47)</f>
        <v>0</v>
      </c>
      <c r="KH48" s="113">
        <f t="shared" si="297"/>
        <v>0</v>
      </c>
      <c r="KI48" s="25">
        <f>SUM(KI42,KI46,KI47)</f>
        <v>0</v>
      </c>
      <c r="KJ48" s="24">
        <f>SUM(KJ42,KJ46,KJ47)</f>
        <v>0</v>
      </c>
      <c r="KK48" s="113">
        <f t="shared" si="298"/>
        <v>0</v>
      </c>
      <c r="KL48" s="25">
        <f>SUM(KL42,KL46,KL47)</f>
        <v>0</v>
      </c>
      <c r="KM48" s="24">
        <f>SUM(KM42,KM46,KM47)</f>
        <v>0</v>
      </c>
      <c r="KN48" s="113">
        <f t="shared" si="299"/>
        <v>0</v>
      </c>
      <c r="KO48" s="25">
        <f>SUM(KO42,KO46,KO47)</f>
        <v>0</v>
      </c>
      <c r="KP48" s="24">
        <f>SUM(KP42,KP46,KP47)</f>
        <v>0</v>
      </c>
      <c r="KQ48" s="113">
        <f t="shared" si="300"/>
        <v>0</v>
      </c>
      <c r="KR48" s="25">
        <f t="shared" si="143"/>
        <v>0</v>
      </c>
      <c r="KS48" s="24">
        <f t="shared" si="144"/>
        <v>0</v>
      </c>
      <c r="KT48" s="113">
        <f t="shared" si="301"/>
        <v>0</v>
      </c>
      <c r="KU48" s="25">
        <f t="shared" si="146"/>
        <v>0</v>
      </c>
      <c r="KV48" s="24">
        <f t="shared" si="147"/>
        <v>0</v>
      </c>
      <c r="KW48" s="113">
        <f t="shared" si="302"/>
        <v>0</v>
      </c>
      <c r="KX48" s="24">
        <f>SUM(KX42,KX46,KX47)</f>
        <v>0</v>
      </c>
      <c r="KY48" s="24">
        <f>SUM(KY42,KY46,KY47)</f>
        <v>0</v>
      </c>
      <c r="KZ48" s="113">
        <f t="shared" si="303"/>
        <v>0</v>
      </c>
      <c r="LA48" s="24">
        <f>SUM(LA42,LA46,LA47)</f>
        <v>0</v>
      </c>
      <c r="LB48" s="24">
        <f>SUM(LB42,LB46,LB47)</f>
        <v>0</v>
      </c>
      <c r="LC48" s="113">
        <f t="shared" si="304"/>
        <v>0</v>
      </c>
      <c r="LD48" s="24">
        <f>SUM(LD42,LD46,LD47)</f>
        <v>0</v>
      </c>
      <c r="LE48" s="24">
        <f>SUM(LE42,LE46,LE47)</f>
        <v>0</v>
      </c>
      <c r="LF48" s="113">
        <f t="shared" si="305"/>
        <v>0</v>
      </c>
      <c r="LG48" s="24">
        <f>SUM(LG42,LG46,LG47)</f>
        <v>0</v>
      </c>
      <c r="LH48" s="24">
        <f>SUM(LH42,LH46,LH47)</f>
        <v>0</v>
      </c>
      <c r="LI48" s="113">
        <f t="shared" si="306"/>
        <v>0</v>
      </c>
      <c r="LJ48" s="24">
        <f>SUM(LJ42,LJ46,LJ47)</f>
        <v>0</v>
      </c>
      <c r="LK48" s="24">
        <f>SUM(LK42,LK46,LK47)</f>
        <v>0</v>
      </c>
      <c r="LL48" s="113">
        <f t="shared" si="307"/>
        <v>0</v>
      </c>
      <c r="LM48" s="25">
        <f t="shared" si="154"/>
        <v>0</v>
      </c>
      <c r="LN48" s="24">
        <f t="shared" si="155"/>
        <v>0</v>
      </c>
      <c r="LO48" s="113">
        <f t="shared" si="308"/>
        <v>0</v>
      </c>
      <c r="LP48" s="25">
        <f>SUM(LP42,LP46,LP47)</f>
        <v>100000</v>
      </c>
      <c r="LQ48" s="24">
        <f>SUM(LQ42,LQ46,LQ47)</f>
        <v>0</v>
      </c>
      <c r="LR48" s="113">
        <f t="shared" si="309"/>
        <v>100000</v>
      </c>
      <c r="LS48" s="24">
        <f>SUM(LS42,LS46,LS47)</f>
        <v>6101140</v>
      </c>
      <c r="LT48" s="24">
        <f>SUM(LT42,LT46,LT47)</f>
        <v>0</v>
      </c>
      <c r="LU48" s="113">
        <f t="shared" si="310"/>
        <v>6101140</v>
      </c>
      <c r="LV48" s="24">
        <f>SUM(LV42,LV46,LV47)</f>
        <v>0</v>
      </c>
      <c r="LW48" s="24">
        <f>SUM(LW42,LW46,LW47)</f>
        <v>0</v>
      </c>
      <c r="LX48" s="113">
        <f t="shared" si="311"/>
        <v>0</v>
      </c>
      <c r="LY48" s="24">
        <f>SUM(LY42,LY46,LY47)</f>
        <v>0</v>
      </c>
      <c r="LZ48" s="24">
        <f>SUM(LZ42,LZ46,LZ47)</f>
        <v>0</v>
      </c>
      <c r="MA48" s="113">
        <f t="shared" si="312"/>
        <v>0</v>
      </c>
      <c r="MB48" s="25">
        <f t="shared" si="161"/>
        <v>6201140</v>
      </c>
      <c r="MC48" s="24">
        <f t="shared" si="162"/>
        <v>0</v>
      </c>
      <c r="MD48" s="113">
        <f t="shared" si="313"/>
        <v>6201140</v>
      </c>
      <c r="ME48" s="25">
        <f t="shared" si="164"/>
        <v>6201140</v>
      </c>
      <c r="MF48" s="24">
        <f t="shared" si="165"/>
        <v>0</v>
      </c>
      <c r="MG48" s="113">
        <f t="shared" si="314"/>
        <v>6201140</v>
      </c>
      <c r="MH48" s="25">
        <f>SUM(MH42,MH46,MH47)</f>
        <v>0</v>
      </c>
      <c r="MI48" s="24">
        <f>SUM(MI42,MI46,MI47)</f>
        <v>0</v>
      </c>
      <c r="MJ48" s="113">
        <f t="shared" si="315"/>
        <v>0</v>
      </c>
      <c r="MK48" s="24">
        <f>SUM(MK42,MK46,MK47)</f>
        <v>0</v>
      </c>
      <c r="ML48" s="24">
        <f>SUM(ML42,ML46,ML47)</f>
        <v>0</v>
      </c>
      <c r="MM48" s="113">
        <f t="shared" si="316"/>
        <v>0</v>
      </c>
      <c r="MN48" s="24">
        <f>SUM(MN42,MN46,MN47)</f>
        <v>0</v>
      </c>
      <c r="MO48" s="24">
        <f>SUM(MO42,MO46,MO47)</f>
        <v>0</v>
      </c>
      <c r="MP48" s="113">
        <f t="shared" si="317"/>
        <v>0</v>
      </c>
      <c r="MQ48" s="24">
        <f>SUM(MQ42,MQ46,MQ47)</f>
        <v>0</v>
      </c>
      <c r="MR48" s="24">
        <f>SUM(MR42,MR46,MR47)</f>
        <v>0</v>
      </c>
      <c r="MS48" s="113">
        <f t="shared" si="318"/>
        <v>0</v>
      </c>
      <c r="MT48" s="24">
        <f>SUM(MT42,MT46,MT47)</f>
        <v>0</v>
      </c>
      <c r="MU48" s="24">
        <f>SUM(MU42,MU46,MU47)</f>
        <v>0</v>
      </c>
      <c r="MV48" s="113">
        <f t="shared" si="319"/>
        <v>0</v>
      </c>
      <c r="MW48" s="25">
        <f t="shared" si="172"/>
        <v>0</v>
      </c>
      <c r="MX48" s="24">
        <f t="shared" si="173"/>
        <v>0</v>
      </c>
      <c r="MY48" s="113">
        <f t="shared" si="320"/>
        <v>0</v>
      </c>
      <c r="MZ48" s="24">
        <f>SUM(MZ42,MZ46,MZ47)</f>
        <v>0</v>
      </c>
      <c r="NA48" s="24">
        <f>SUM(NA42,NA46,NA47)</f>
        <v>0</v>
      </c>
      <c r="NB48" s="113">
        <f t="shared" si="321"/>
        <v>0</v>
      </c>
      <c r="NC48" s="24">
        <f>SUM(NC42,NC46,NC47)</f>
        <v>0</v>
      </c>
      <c r="ND48" s="24">
        <f>SUM(ND42,ND46,ND47)</f>
        <v>0</v>
      </c>
      <c r="NE48" s="113">
        <f t="shared" si="322"/>
        <v>0</v>
      </c>
      <c r="NF48" s="25">
        <f t="shared" si="177"/>
        <v>0</v>
      </c>
      <c r="NG48" s="24">
        <f t="shared" si="178"/>
        <v>0</v>
      </c>
      <c r="NH48" s="113">
        <f t="shared" si="323"/>
        <v>0</v>
      </c>
      <c r="NI48" s="24">
        <f>SUM(NI42,NI46,NI47)</f>
        <v>0</v>
      </c>
      <c r="NJ48" s="24">
        <f>SUM(NJ42,NJ46,NJ47)</f>
        <v>0</v>
      </c>
      <c r="NK48" s="113">
        <f t="shared" si="324"/>
        <v>0</v>
      </c>
      <c r="NL48" s="24">
        <f>SUM(NL42,NL46,NL47)</f>
        <v>0</v>
      </c>
      <c r="NM48" s="24">
        <f>SUM(NM42,NM46,NM47)</f>
        <v>0</v>
      </c>
      <c r="NN48" s="113">
        <f t="shared" si="325"/>
        <v>0</v>
      </c>
      <c r="NO48" s="25">
        <f t="shared" si="182"/>
        <v>0</v>
      </c>
      <c r="NP48" s="24">
        <f t="shared" si="183"/>
        <v>0</v>
      </c>
      <c r="NQ48" s="113">
        <f t="shared" si="326"/>
        <v>0</v>
      </c>
      <c r="NR48" s="24">
        <f>SUM(NR42,NR46,NR47)</f>
        <v>0</v>
      </c>
      <c r="NS48" s="24">
        <f>SUM(NS42,NS46,NS47)</f>
        <v>0</v>
      </c>
      <c r="NT48" s="113">
        <f t="shared" si="327"/>
        <v>0</v>
      </c>
      <c r="NU48" s="24">
        <f t="shared" si="186"/>
        <v>0</v>
      </c>
      <c r="NV48" s="24">
        <f t="shared" si="187"/>
        <v>0</v>
      </c>
      <c r="NW48" s="113">
        <f t="shared" si="328"/>
        <v>0</v>
      </c>
      <c r="NX48" s="25">
        <f t="shared" si="329"/>
        <v>0</v>
      </c>
      <c r="NY48" s="24">
        <f t="shared" si="190"/>
        <v>0</v>
      </c>
      <c r="NZ48" s="113">
        <f t="shared" si="330"/>
        <v>0</v>
      </c>
      <c r="OA48" s="25">
        <f t="shared" si="331"/>
        <v>6222940</v>
      </c>
      <c r="OB48" s="24">
        <f t="shared" si="332"/>
        <v>0</v>
      </c>
      <c r="OC48" s="113">
        <f t="shared" si="333"/>
        <v>6222940</v>
      </c>
      <c r="OD48" s="25">
        <f t="shared" si="334"/>
        <v>6222940</v>
      </c>
      <c r="OE48" s="24">
        <f t="shared" si="335"/>
        <v>0</v>
      </c>
      <c r="OF48" s="113">
        <f t="shared" si="336"/>
        <v>6222940</v>
      </c>
    </row>
    <row r="49" spans="1:396" s="50" customFormat="1" x14ac:dyDescent="0.25">
      <c r="A49" s="30">
        <v>39</v>
      </c>
      <c r="B49" s="31" t="s">
        <v>241</v>
      </c>
      <c r="C49" s="69" t="s">
        <v>292</v>
      </c>
      <c r="D49" s="33"/>
      <c r="E49" s="33"/>
      <c r="F49" s="114">
        <f t="shared" si="194"/>
        <v>0</v>
      </c>
      <c r="G49" s="35"/>
      <c r="H49" s="33"/>
      <c r="I49" s="114">
        <f t="shared" si="195"/>
        <v>0</v>
      </c>
      <c r="J49" s="33"/>
      <c r="K49" s="33"/>
      <c r="L49" s="114">
        <f t="shared" si="196"/>
        <v>0</v>
      </c>
      <c r="M49" s="33"/>
      <c r="N49" s="33"/>
      <c r="O49" s="114">
        <f t="shared" si="197"/>
        <v>0</v>
      </c>
      <c r="P49" s="33"/>
      <c r="Q49" s="33"/>
      <c r="R49" s="114">
        <f t="shared" si="198"/>
        <v>0</v>
      </c>
      <c r="S49" s="33"/>
      <c r="T49" s="33"/>
      <c r="U49" s="114">
        <f t="shared" si="199"/>
        <v>0</v>
      </c>
      <c r="V49" s="33"/>
      <c r="W49" s="33"/>
      <c r="X49" s="114">
        <f t="shared" si="200"/>
        <v>0</v>
      </c>
      <c r="Y49" s="33"/>
      <c r="Z49" s="33"/>
      <c r="AA49" s="114">
        <f t="shared" si="201"/>
        <v>0</v>
      </c>
      <c r="AB49" s="34">
        <f t="shared" si="14"/>
        <v>0</v>
      </c>
      <c r="AC49" s="33">
        <f t="shared" si="15"/>
        <v>0</v>
      </c>
      <c r="AD49" s="114">
        <f t="shared" si="202"/>
        <v>0</v>
      </c>
      <c r="AE49" s="33"/>
      <c r="AF49" s="33"/>
      <c r="AG49" s="114">
        <f t="shared" si="203"/>
        <v>0</v>
      </c>
      <c r="AH49" s="34">
        <f t="shared" si="18"/>
        <v>0</v>
      </c>
      <c r="AI49" s="33">
        <f t="shared" si="19"/>
        <v>0</v>
      </c>
      <c r="AJ49" s="114">
        <f t="shared" si="204"/>
        <v>0</v>
      </c>
      <c r="AK49" s="33"/>
      <c r="AL49" s="33"/>
      <c r="AM49" s="114">
        <f t="shared" si="205"/>
        <v>0</v>
      </c>
      <c r="AN49" s="33"/>
      <c r="AO49" s="33"/>
      <c r="AP49" s="114">
        <f t="shared" si="206"/>
        <v>0</v>
      </c>
      <c r="AQ49" s="33"/>
      <c r="AR49" s="33"/>
      <c r="AS49" s="114">
        <f t="shared" si="207"/>
        <v>0</v>
      </c>
      <c r="AT49" s="33"/>
      <c r="AU49" s="33"/>
      <c r="AV49" s="114">
        <f t="shared" si="208"/>
        <v>0</v>
      </c>
      <c r="AW49" s="33"/>
      <c r="AX49" s="33"/>
      <c r="AY49" s="114">
        <f t="shared" si="209"/>
        <v>0</v>
      </c>
      <c r="AZ49" s="33"/>
      <c r="BA49" s="33"/>
      <c r="BB49" s="114">
        <f t="shared" si="210"/>
        <v>0</v>
      </c>
      <c r="BC49" s="33"/>
      <c r="BD49" s="33"/>
      <c r="BE49" s="114">
        <f t="shared" si="211"/>
        <v>0</v>
      </c>
      <c r="BF49" s="33"/>
      <c r="BG49" s="33"/>
      <c r="BH49" s="114">
        <f t="shared" si="212"/>
        <v>0</v>
      </c>
      <c r="BI49" s="33"/>
      <c r="BJ49" s="33"/>
      <c r="BK49" s="114">
        <f t="shared" si="213"/>
        <v>0</v>
      </c>
      <c r="BL49" s="34">
        <f t="shared" si="214"/>
        <v>0</v>
      </c>
      <c r="BM49" s="33">
        <f t="shared" si="215"/>
        <v>0</v>
      </c>
      <c r="BN49" s="114">
        <f t="shared" si="216"/>
        <v>0</v>
      </c>
      <c r="BO49" s="34"/>
      <c r="BP49" s="33"/>
      <c r="BQ49" s="114">
        <f t="shared" si="217"/>
        <v>0</v>
      </c>
      <c r="BR49" s="34"/>
      <c r="BS49" s="33"/>
      <c r="BT49" s="114">
        <f t="shared" si="218"/>
        <v>0</v>
      </c>
      <c r="BU49" s="34"/>
      <c r="BV49" s="33"/>
      <c r="BW49" s="114">
        <f t="shared" si="219"/>
        <v>0</v>
      </c>
      <c r="BX49" s="34"/>
      <c r="BY49" s="33"/>
      <c r="BZ49" s="114">
        <f t="shared" si="220"/>
        <v>0</v>
      </c>
      <c r="CA49" s="34"/>
      <c r="CB49" s="33"/>
      <c r="CC49" s="114">
        <f t="shared" si="221"/>
        <v>0</v>
      </c>
      <c r="CD49" s="34"/>
      <c r="CE49" s="33"/>
      <c r="CF49" s="114">
        <f t="shared" si="222"/>
        <v>0</v>
      </c>
      <c r="CG49" s="34"/>
      <c r="CH49" s="33"/>
      <c r="CI49" s="114">
        <f t="shared" si="223"/>
        <v>0</v>
      </c>
      <c r="CJ49" s="34"/>
      <c r="CK49" s="33"/>
      <c r="CL49" s="114">
        <f t="shared" si="224"/>
        <v>0</v>
      </c>
      <c r="CM49" s="34">
        <f t="shared" si="41"/>
        <v>0</v>
      </c>
      <c r="CN49" s="33">
        <f t="shared" si="42"/>
        <v>0</v>
      </c>
      <c r="CO49" s="114">
        <f t="shared" si="225"/>
        <v>0</v>
      </c>
      <c r="CP49" s="34"/>
      <c r="CQ49" s="33"/>
      <c r="CR49" s="114">
        <f t="shared" si="226"/>
        <v>0</v>
      </c>
      <c r="CS49" s="34"/>
      <c r="CT49" s="33"/>
      <c r="CU49" s="114">
        <f t="shared" si="227"/>
        <v>0</v>
      </c>
      <c r="CV49" s="34"/>
      <c r="CW49" s="33"/>
      <c r="CX49" s="114">
        <f t="shared" si="228"/>
        <v>0</v>
      </c>
      <c r="CY49" s="34"/>
      <c r="CZ49" s="33"/>
      <c r="DA49" s="114">
        <f t="shared" si="229"/>
        <v>0</v>
      </c>
      <c r="DB49" s="34"/>
      <c r="DC49" s="33"/>
      <c r="DD49" s="114">
        <f t="shared" si="230"/>
        <v>0</v>
      </c>
      <c r="DE49" s="34">
        <f t="shared" si="49"/>
        <v>0</v>
      </c>
      <c r="DF49" s="33">
        <f t="shared" si="50"/>
        <v>0</v>
      </c>
      <c r="DG49" s="114">
        <f t="shared" si="231"/>
        <v>0</v>
      </c>
      <c r="DH49" s="34"/>
      <c r="DI49" s="33"/>
      <c r="DJ49" s="114">
        <f t="shared" si="232"/>
        <v>0</v>
      </c>
      <c r="DK49" s="34"/>
      <c r="DL49" s="33"/>
      <c r="DM49" s="114">
        <f t="shared" si="233"/>
        <v>0</v>
      </c>
      <c r="DN49" s="33"/>
      <c r="DO49" s="33"/>
      <c r="DP49" s="114">
        <f t="shared" si="234"/>
        <v>0</v>
      </c>
      <c r="DQ49" s="34"/>
      <c r="DR49" s="33"/>
      <c r="DS49" s="114">
        <f t="shared" si="235"/>
        <v>0</v>
      </c>
      <c r="DT49" s="33"/>
      <c r="DU49" s="33"/>
      <c r="DV49" s="114">
        <f t="shared" si="236"/>
        <v>0</v>
      </c>
      <c r="DW49" s="34"/>
      <c r="DX49" s="33"/>
      <c r="DY49" s="114">
        <f t="shared" si="237"/>
        <v>0</v>
      </c>
      <c r="DZ49" s="34"/>
      <c r="EA49" s="33"/>
      <c r="EB49" s="114">
        <f t="shared" si="238"/>
        <v>0</v>
      </c>
      <c r="EC49" s="34">
        <f t="shared" si="59"/>
        <v>0</v>
      </c>
      <c r="ED49" s="33">
        <f t="shared" si="60"/>
        <v>0</v>
      </c>
      <c r="EE49" s="114">
        <f t="shared" si="239"/>
        <v>0</v>
      </c>
      <c r="EF49" s="34"/>
      <c r="EG49" s="33"/>
      <c r="EH49" s="114">
        <f t="shared" si="240"/>
        <v>0</v>
      </c>
      <c r="EI49" s="33"/>
      <c r="EJ49" s="33"/>
      <c r="EK49" s="114">
        <f t="shared" si="241"/>
        <v>0</v>
      </c>
      <c r="EL49" s="34"/>
      <c r="EM49" s="33"/>
      <c r="EN49" s="114">
        <f t="shared" si="242"/>
        <v>0</v>
      </c>
      <c r="EO49" s="34">
        <f t="shared" si="65"/>
        <v>0</v>
      </c>
      <c r="EP49" s="33">
        <f t="shared" si="66"/>
        <v>0</v>
      </c>
      <c r="EQ49" s="114">
        <f t="shared" si="243"/>
        <v>0</v>
      </c>
      <c r="ER49" s="33"/>
      <c r="ES49" s="33"/>
      <c r="ET49" s="114">
        <f t="shared" si="244"/>
        <v>0</v>
      </c>
      <c r="EU49" s="34"/>
      <c r="EV49" s="33"/>
      <c r="EW49" s="114">
        <f t="shared" si="245"/>
        <v>0</v>
      </c>
      <c r="EX49" s="34"/>
      <c r="EY49" s="33"/>
      <c r="EZ49" s="114">
        <f t="shared" si="246"/>
        <v>0</v>
      </c>
      <c r="FA49" s="34"/>
      <c r="FB49" s="33"/>
      <c r="FC49" s="114">
        <f t="shared" si="247"/>
        <v>0</v>
      </c>
      <c r="FD49" s="34"/>
      <c r="FE49" s="33"/>
      <c r="FF49" s="114">
        <f t="shared" si="248"/>
        <v>0</v>
      </c>
      <c r="FG49" s="34"/>
      <c r="FH49" s="33"/>
      <c r="FI49" s="114">
        <f t="shared" si="249"/>
        <v>0</v>
      </c>
      <c r="FJ49" s="34">
        <f t="shared" si="74"/>
        <v>0</v>
      </c>
      <c r="FK49" s="33">
        <f t="shared" si="75"/>
        <v>0</v>
      </c>
      <c r="FL49" s="114">
        <f t="shared" si="250"/>
        <v>0</v>
      </c>
      <c r="FM49" s="34"/>
      <c r="FN49" s="33"/>
      <c r="FO49" s="114">
        <f t="shared" si="251"/>
        <v>0</v>
      </c>
      <c r="FP49" s="34"/>
      <c r="FQ49" s="33"/>
      <c r="FR49" s="114">
        <f t="shared" si="252"/>
        <v>0</v>
      </c>
      <c r="FS49" s="33"/>
      <c r="FT49" s="33"/>
      <c r="FU49" s="114">
        <f t="shared" si="253"/>
        <v>0</v>
      </c>
      <c r="FV49" s="34"/>
      <c r="FW49" s="33"/>
      <c r="FX49" s="114">
        <f t="shared" si="254"/>
        <v>0</v>
      </c>
      <c r="FY49" s="34"/>
      <c r="FZ49" s="33"/>
      <c r="GA49" s="114">
        <f t="shared" si="255"/>
        <v>0</v>
      </c>
      <c r="GB49" s="34">
        <f t="shared" si="82"/>
        <v>0</v>
      </c>
      <c r="GC49" s="33">
        <f t="shared" si="83"/>
        <v>0</v>
      </c>
      <c r="GD49" s="114">
        <f t="shared" si="256"/>
        <v>0</v>
      </c>
      <c r="GE49" s="34"/>
      <c r="GF49" s="33"/>
      <c r="GG49" s="114">
        <f t="shared" si="257"/>
        <v>0</v>
      </c>
      <c r="GH49" s="34">
        <f t="shared" si="258"/>
        <v>0</v>
      </c>
      <c r="GI49" s="33">
        <f t="shared" si="86"/>
        <v>0</v>
      </c>
      <c r="GJ49" s="114">
        <f t="shared" si="259"/>
        <v>0</v>
      </c>
      <c r="GK49" s="33"/>
      <c r="GL49" s="33"/>
      <c r="GM49" s="114">
        <f t="shared" si="260"/>
        <v>0</v>
      </c>
      <c r="GN49" s="33"/>
      <c r="GO49" s="33"/>
      <c r="GP49" s="114">
        <f t="shared" si="261"/>
        <v>0</v>
      </c>
      <c r="GQ49" s="34">
        <f t="shared" si="90"/>
        <v>0</v>
      </c>
      <c r="GR49" s="33">
        <f t="shared" si="91"/>
        <v>0</v>
      </c>
      <c r="GS49" s="114">
        <f t="shared" si="262"/>
        <v>0</v>
      </c>
      <c r="GT49" s="34">
        <f t="shared" si="263"/>
        <v>0</v>
      </c>
      <c r="GU49" s="33">
        <f t="shared" si="264"/>
        <v>0</v>
      </c>
      <c r="GV49" s="114">
        <f t="shared" si="265"/>
        <v>0</v>
      </c>
      <c r="GW49" s="33"/>
      <c r="GX49" s="33"/>
      <c r="GY49" s="114">
        <f t="shared" si="266"/>
        <v>0</v>
      </c>
      <c r="GZ49" s="33"/>
      <c r="HA49" s="33"/>
      <c r="HB49" s="114">
        <f t="shared" si="267"/>
        <v>0</v>
      </c>
      <c r="HC49" s="33"/>
      <c r="HD49" s="33"/>
      <c r="HE49" s="114">
        <f t="shared" si="268"/>
        <v>0</v>
      </c>
      <c r="HF49" s="33"/>
      <c r="HG49" s="33"/>
      <c r="HH49" s="114">
        <f t="shared" si="269"/>
        <v>0</v>
      </c>
      <c r="HI49" s="33"/>
      <c r="HJ49" s="33"/>
      <c r="HK49" s="114">
        <f t="shared" si="270"/>
        <v>0</v>
      </c>
      <c r="HL49" s="34"/>
      <c r="HM49" s="33"/>
      <c r="HN49" s="114">
        <f t="shared" si="271"/>
        <v>0</v>
      </c>
      <c r="HO49" s="34"/>
      <c r="HP49" s="33"/>
      <c r="HQ49" s="114">
        <f t="shared" si="272"/>
        <v>0</v>
      </c>
      <c r="HR49" s="34"/>
      <c r="HS49" s="33"/>
      <c r="HT49" s="114">
        <f t="shared" si="273"/>
        <v>0</v>
      </c>
      <c r="HU49" s="34">
        <f t="shared" si="274"/>
        <v>0</v>
      </c>
      <c r="HV49" s="33">
        <f t="shared" si="275"/>
        <v>0</v>
      </c>
      <c r="HW49" s="114">
        <f t="shared" si="276"/>
        <v>0</v>
      </c>
      <c r="HX49" s="34"/>
      <c r="HY49" s="33"/>
      <c r="HZ49" s="114">
        <f t="shared" si="277"/>
        <v>0</v>
      </c>
      <c r="IA49" s="34">
        <f t="shared" si="106"/>
        <v>0</v>
      </c>
      <c r="IB49" s="33">
        <f t="shared" si="107"/>
        <v>0</v>
      </c>
      <c r="IC49" s="114">
        <f t="shared" si="278"/>
        <v>0</v>
      </c>
      <c r="ID49" s="34"/>
      <c r="IE49" s="33"/>
      <c r="IF49" s="114">
        <f t="shared" si="279"/>
        <v>0</v>
      </c>
      <c r="IG49" s="34"/>
      <c r="IH49" s="33"/>
      <c r="II49" s="114">
        <f t="shared" si="280"/>
        <v>0</v>
      </c>
      <c r="IJ49" s="34">
        <f t="shared" si="111"/>
        <v>0</v>
      </c>
      <c r="IK49" s="33">
        <f t="shared" si="112"/>
        <v>0</v>
      </c>
      <c r="IL49" s="114">
        <f t="shared" si="281"/>
        <v>0</v>
      </c>
      <c r="IM49" s="34"/>
      <c r="IN49" s="33"/>
      <c r="IO49" s="114">
        <f t="shared" si="282"/>
        <v>0</v>
      </c>
      <c r="IP49" s="34"/>
      <c r="IQ49" s="33"/>
      <c r="IR49" s="114">
        <f t="shared" si="283"/>
        <v>0</v>
      </c>
      <c r="IS49" s="34">
        <f t="shared" si="116"/>
        <v>0</v>
      </c>
      <c r="IT49" s="33">
        <f t="shared" si="117"/>
        <v>0</v>
      </c>
      <c r="IU49" s="114">
        <f t="shared" si="284"/>
        <v>0</v>
      </c>
      <c r="IV49" s="34"/>
      <c r="IW49" s="33"/>
      <c r="IX49" s="114">
        <f t="shared" si="285"/>
        <v>0</v>
      </c>
      <c r="IY49" s="34"/>
      <c r="IZ49" s="33"/>
      <c r="JA49" s="114">
        <f t="shared" si="286"/>
        <v>0</v>
      </c>
      <c r="JB49" s="34">
        <f t="shared" si="121"/>
        <v>0</v>
      </c>
      <c r="JC49" s="33">
        <f t="shared" si="122"/>
        <v>0</v>
      </c>
      <c r="JD49" s="114">
        <f t="shared" si="287"/>
        <v>0</v>
      </c>
      <c r="JE49" s="34"/>
      <c r="JF49" s="33"/>
      <c r="JG49" s="114">
        <f t="shared" si="288"/>
        <v>0</v>
      </c>
      <c r="JH49" s="34"/>
      <c r="JI49" s="33"/>
      <c r="JJ49" s="114">
        <f t="shared" si="289"/>
        <v>0</v>
      </c>
      <c r="JK49" s="34">
        <f t="shared" si="126"/>
        <v>0</v>
      </c>
      <c r="JL49" s="33">
        <f t="shared" si="127"/>
        <v>0</v>
      </c>
      <c r="JM49" s="114">
        <f t="shared" si="290"/>
        <v>0</v>
      </c>
      <c r="JN49" s="34"/>
      <c r="JO49" s="33"/>
      <c r="JP49" s="114">
        <f t="shared" si="291"/>
        <v>0</v>
      </c>
      <c r="JQ49" s="34">
        <f t="shared" si="130"/>
        <v>0</v>
      </c>
      <c r="JR49" s="33">
        <f t="shared" si="131"/>
        <v>0</v>
      </c>
      <c r="JS49" s="114">
        <f t="shared" si="292"/>
        <v>0</v>
      </c>
      <c r="JT49" s="34"/>
      <c r="JU49" s="33"/>
      <c r="JV49" s="114">
        <f t="shared" si="293"/>
        <v>0</v>
      </c>
      <c r="JW49" s="34"/>
      <c r="JX49" s="33"/>
      <c r="JY49" s="114">
        <f t="shared" si="294"/>
        <v>0</v>
      </c>
      <c r="JZ49" s="34"/>
      <c r="KA49" s="33"/>
      <c r="KB49" s="114">
        <f t="shared" si="295"/>
        <v>0</v>
      </c>
      <c r="KC49" s="34">
        <f t="shared" si="136"/>
        <v>0</v>
      </c>
      <c r="KD49" s="33">
        <f t="shared" si="137"/>
        <v>0</v>
      </c>
      <c r="KE49" s="114">
        <f t="shared" si="296"/>
        <v>0</v>
      </c>
      <c r="KF49" s="34"/>
      <c r="KG49" s="33"/>
      <c r="KH49" s="114">
        <f t="shared" si="297"/>
        <v>0</v>
      </c>
      <c r="KI49" s="34"/>
      <c r="KJ49" s="33"/>
      <c r="KK49" s="114">
        <f t="shared" si="298"/>
        <v>0</v>
      </c>
      <c r="KL49" s="34"/>
      <c r="KM49" s="33"/>
      <c r="KN49" s="114">
        <f t="shared" si="299"/>
        <v>0</v>
      </c>
      <c r="KO49" s="34"/>
      <c r="KP49" s="33"/>
      <c r="KQ49" s="114">
        <f t="shared" si="300"/>
        <v>0</v>
      </c>
      <c r="KR49" s="34">
        <f t="shared" si="143"/>
        <v>0</v>
      </c>
      <c r="KS49" s="33">
        <f t="shared" si="144"/>
        <v>0</v>
      </c>
      <c r="KT49" s="114">
        <f t="shared" si="301"/>
        <v>0</v>
      </c>
      <c r="KU49" s="34">
        <f t="shared" si="146"/>
        <v>0</v>
      </c>
      <c r="KV49" s="33">
        <f t="shared" si="147"/>
        <v>0</v>
      </c>
      <c r="KW49" s="114">
        <f t="shared" si="302"/>
        <v>0</v>
      </c>
      <c r="KX49" s="33"/>
      <c r="KY49" s="33"/>
      <c r="KZ49" s="114">
        <f t="shared" si="303"/>
        <v>0</v>
      </c>
      <c r="LA49" s="33"/>
      <c r="LB49" s="33"/>
      <c r="LC49" s="114">
        <f t="shared" si="304"/>
        <v>0</v>
      </c>
      <c r="LD49" s="33"/>
      <c r="LE49" s="33"/>
      <c r="LF49" s="114">
        <f t="shared" si="305"/>
        <v>0</v>
      </c>
      <c r="LG49" s="33"/>
      <c r="LH49" s="33"/>
      <c r="LI49" s="114">
        <f t="shared" si="306"/>
        <v>0</v>
      </c>
      <c r="LJ49" s="33"/>
      <c r="LK49" s="33"/>
      <c r="LL49" s="114">
        <f t="shared" si="307"/>
        <v>0</v>
      </c>
      <c r="LM49" s="34">
        <f t="shared" si="154"/>
        <v>0</v>
      </c>
      <c r="LN49" s="33">
        <f t="shared" si="155"/>
        <v>0</v>
      </c>
      <c r="LO49" s="114">
        <f t="shared" si="308"/>
        <v>0</v>
      </c>
      <c r="LP49" s="34"/>
      <c r="LQ49" s="33"/>
      <c r="LR49" s="114">
        <f t="shared" si="309"/>
        <v>0</v>
      </c>
      <c r="LS49" s="33"/>
      <c r="LT49" s="33"/>
      <c r="LU49" s="114">
        <f t="shared" si="310"/>
        <v>0</v>
      </c>
      <c r="LV49" s="33"/>
      <c r="LW49" s="33"/>
      <c r="LX49" s="114">
        <f t="shared" si="311"/>
        <v>0</v>
      </c>
      <c r="LY49" s="33"/>
      <c r="LZ49" s="33"/>
      <c r="MA49" s="114">
        <f t="shared" si="312"/>
        <v>0</v>
      </c>
      <c r="MB49" s="34">
        <f t="shared" si="161"/>
        <v>0</v>
      </c>
      <c r="MC49" s="33">
        <f t="shared" si="162"/>
        <v>0</v>
      </c>
      <c r="MD49" s="114">
        <f t="shared" si="313"/>
        <v>0</v>
      </c>
      <c r="ME49" s="34">
        <f t="shared" si="164"/>
        <v>0</v>
      </c>
      <c r="MF49" s="33">
        <f t="shared" si="165"/>
        <v>0</v>
      </c>
      <c r="MG49" s="114">
        <f t="shared" si="314"/>
        <v>0</v>
      </c>
      <c r="MH49" s="34"/>
      <c r="MI49" s="33"/>
      <c r="MJ49" s="114">
        <f t="shared" si="315"/>
        <v>0</v>
      </c>
      <c r="MK49" s="33"/>
      <c r="ML49" s="33"/>
      <c r="MM49" s="114">
        <f t="shared" si="316"/>
        <v>0</v>
      </c>
      <c r="MN49" s="33"/>
      <c r="MO49" s="33"/>
      <c r="MP49" s="114">
        <f t="shared" si="317"/>
        <v>0</v>
      </c>
      <c r="MQ49" s="33"/>
      <c r="MR49" s="33"/>
      <c r="MS49" s="114">
        <f t="shared" si="318"/>
        <v>0</v>
      </c>
      <c r="MT49" s="33"/>
      <c r="MU49" s="33"/>
      <c r="MV49" s="114">
        <f t="shared" si="319"/>
        <v>0</v>
      </c>
      <c r="MW49" s="34">
        <f t="shared" si="172"/>
        <v>0</v>
      </c>
      <c r="MX49" s="33">
        <f t="shared" si="173"/>
        <v>0</v>
      </c>
      <c r="MY49" s="114">
        <f t="shared" si="320"/>
        <v>0</v>
      </c>
      <c r="MZ49" s="33"/>
      <c r="NA49" s="33"/>
      <c r="NB49" s="114">
        <f t="shared" si="321"/>
        <v>0</v>
      </c>
      <c r="NC49" s="33"/>
      <c r="ND49" s="33"/>
      <c r="NE49" s="114">
        <f t="shared" si="322"/>
        <v>0</v>
      </c>
      <c r="NF49" s="34">
        <f t="shared" si="177"/>
        <v>0</v>
      </c>
      <c r="NG49" s="33">
        <f t="shared" si="178"/>
        <v>0</v>
      </c>
      <c r="NH49" s="114">
        <f t="shared" si="323"/>
        <v>0</v>
      </c>
      <c r="NI49" s="33"/>
      <c r="NJ49" s="33"/>
      <c r="NK49" s="114">
        <f t="shared" si="324"/>
        <v>0</v>
      </c>
      <c r="NL49" s="33"/>
      <c r="NM49" s="33"/>
      <c r="NN49" s="114">
        <f t="shared" si="325"/>
        <v>0</v>
      </c>
      <c r="NO49" s="34">
        <f t="shared" si="182"/>
        <v>0</v>
      </c>
      <c r="NP49" s="33">
        <f t="shared" si="183"/>
        <v>0</v>
      </c>
      <c r="NQ49" s="114">
        <f t="shared" si="326"/>
        <v>0</v>
      </c>
      <c r="NR49" s="33"/>
      <c r="NS49" s="33"/>
      <c r="NT49" s="114">
        <f t="shared" si="327"/>
        <v>0</v>
      </c>
      <c r="NU49" s="33">
        <f t="shared" si="186"/>
        <v>0</v>
      </c>
      <c r="NV49" s="33">
        <f t="shared" si="187"/>
        <v>0</v>
      </c>
      <c r="NW49" s="114">
        <f t="shared" si="328"/>
        <v>0</v>
      </c>
      <c r="NX49" s="34">
        <f t="shared" si="329"/>
        <v>0</v>
      </c>
      <c r="NY49" s="33">
        <f t="shared" si="190"/>
        <v>0</v>
      </c>
      <c r="NZ49" s="114">
        <f t="shared" si="330"/>
        <v>0</v>
      </c>
      <c r="OA49" s="34">
        <f t="shared" si="331"/>
        <v>0</v>
      </c>
      <c r="OB49" s="33">
        <f t="shared" si="332"/>
        <v>0</v>
      </c>
      <c r="OC49" s="114">
        <f t="shared" si="333"/>
        <v>0</v>
      </c>
      <c r="OD49" s="34">
        <f t="shared" si="334"/>
        <v>0</v>
      </c>
      <c r="OE49" s="33">
        <f t="shared" si="335"/>
        <v>0</v>
      </c>
      <c r="OF49" s="114">
        <f t="shared" si="336"/>
        <v>0</v>
      </c>
    </row>
    <row r="50" spans="1:396" s="51" customFormat="1" x14ac:dyDescent="0.25">
      <c r="A50" s="36">
        <v>40</v>
      </c>
      <c r="B50" s="37" t="s">
        <v>242</v>
      </c>
      <c r="C50" s="70" t="s">
        <v>198</v>
      </c>
      <c r="D50" s="39">
        <v>21088</v>
      </c>
      <c r="E50" s="39">
        <v>3000</v>
      </c>
      <c r="F50" s="115">
        <f t="shared" si="194"/>
        <v>24088</v>
      </c>
      <c r="G50" s="41"/>
      <c r="H50" s="39"/>
      <c r="I50" s="115">
        <f t="shared" si="195"/>
        <v>0</v>
      </c>
      <c r="J50" s="39"/>
      <c r="K50" s="39"/>
      <c r="L50" s="115">
        <f t="shared" si="196"/>
        <v>0</v>
      </c>
      <c r="M50" s="39"/>
      <c r="N50" s="39"/>
      <c r="O50" s="115">
        <f t="shared" si="197"/>
        <v>0</v>
      </c>
      <c r="P50" s="39"/>
      <c r="Q50" s="39"/>
      <c r="R50" s="115">
        <f t="shared" si="198"/>
        <v>0</v>
      </c>
      <c r="S50" s="39"/>
      <c r="T50" s="39"/>
      <c r="U50" s="115">
        <f t="shared" si="199"/>
        <v>0</v>
      </c>
      <c r="V50" s="39"/>
      <c r="W50" s="39"/>
      <c r="X50" s="115">
        <f t="shared" si="200"/>
        <v>0</v>
      </c>
      <c r="Y50" s="39"/>
      <c r="Z50" s="39"/>
      <c r="AA50" s="115">
        <f t="shared" si="201"/>
        <v>0</v>
      </c>
      <c r="AB50" s="40">
        <f t="shared" si="14"/>
        <v>0</v>
      </c>
      <c r="AC50" s="39">
        <f t="shared" si="15"/>
        <v>0</v>
      </c>
      <c r="AD50" s="115">
        <f t="shared" si="202"/>
        <v>0</v>
      </c>
      <c r="AE50" s="39">
        <v>65000</v>
      </c>
      <c r="AF50" s="39"/>
      <c r="AG50" s="115">
        <f t="shared" si="203"/>
        <v>65000</v>
      </c>
      <c r="AH50" s="40">
        <f t="shared" si="18"/>
        <v>86088</v>
      </c>
      <c r="AI50" s="39">
        <f t="shared" si="19"/>
        <v>3000</v>
      </c>
      <c r="AJ50" s="115">
        <f t="shared" si="204"/>
        <v>89088</v>
      </c>
      <c r="AK50" s="39">
        <v>945</v>
      </c>
      <c r="AL50" s="39"/>
      <c r="AM50" s="115">
        <f t="shared" si="205"/>
        <v>945</v>
      </c>
      <c r="AN50" s="39"/>
      <c r="AO50" s="39"/>
      <c r="AP50" s="115">
        <f t="shared" si="206"/>
        <v>0</v>
      </c>
      <c r="AQ50" s="39"/>
      <c r="AR50" s="39"/>
      <c r="AS50" s="115">
        <f t="shared" si="207"/>
        <v>0</v>
      </c>
      <c r="AT50" s="39"/>
      <c r="AU50" s="39"/>
      <c r="AV50" s="115">
        <f t="shared" si="208"/>
        <v>0</v>
      </c>
      <c r="AW50" s="39"/>
      <c r="AX50" s="39"/>
      <c r="AY50" s="115">
        <f t="shared" si="209"/>
        <v>0</v>
      </c>
      <c r="AZ50" s="39"/>
      <c r="BA50" s="39"/>
      <c r="BB50" s="115">
        <f t="shared" si="210"/>
        <v>0</v>
      </c>
      <c r="BC50" s="39"/>
      <c r="BD50" s="39"/>
      <c r="BE50" s="115">
        <f t="shared" si="211"/>
        <v>0</v>
      </c>
      <c r="BF50" s="39"/>
      <c r="BG50" s="39"/>
      <c r="BH50" s="115">
        <f t="shared" si="212"/>
        <v>0</v>
      </c>
      <c r="BI50" s="39"/>
      <c r="BJ50" s="39"/>
      <c r="BK50" s="115">
        <f t="shared" si="213"/>
        <v>0</v>
      </c>
      <c r="BL50" s="40">
        <f t="shared" si="214"/>
        <v>945</v>
      </c>
      <c r="BM50" s="39">
        <f t="shared" si="215"/>
        <v>0</v>
      </c>
      <c r="BN50" s="115">
        <f t="shared" si="216"/>
        <v>945</v>
      </c>
      <c r="BO50" s="40"/>
      <c r="BP50" s="39"/>
      <c r="BQ50" s="115">
        <f t="shared" si="217"/>
        <v>0</v>
      </c>
      <c r="BR50" s="40"/>
      <c r="BS50" s="39"/>
      <c r="BT50" s="115">
        <f t="shared" si="218"/>
        <v>0</v>
      </c>
      <c r="BU50" s="40"/>
      <c r="BV50" s="39"/>
      <c r="BW50" s="115">
        <f t="shared" si="219"/>
        <v>0</v>
      </c>
      <c r="BX50" s="40"/>
      <c r="BY50" s="39"/>
      <c r="BZ50" s="115">
        <f t="shared" si="220"/>
        <v>0</v>
      </c>
      <c r="CA50" s="40"/>
      <c r="CB50" s="39"/>
      <c r="CC50" s="115">
        <f t="shared" si="221"/>
        <v>0</v>
      </c>
      <c r="CD50" s="40"/>
      <c r="CE50" s="39"/>
      <c r="CF50" s="115">
        <f t="shared" si="222"/>
        <v>0</v>
      </c>
      <c r="CG50" s="40"/>
      <c r="CH50" s="39"/>
      <c r="CI50" s="115">
        <f t="shared" si="223"/>
        <v>0</v>
      </c>
      <c r="CJ50" s="40"/>
      <c r="CK50" s="39"/>
      <c r="CL50" s="115">
        <f t="shared" si="224"/>
        <v>0</v>
      </c>
      <c r="CM50" s="40">
        <f t="shared" si="41"/>
        <v>0</v>
      </c>
      <c r="CN50" s="39">
        <f t="shared" si="42"/>
        <v>0</v>
      </c>
      <c r="CO50" s="115">
        <f t="shared" si="225"/>
        <v>0</v>
      </c>
      <c r="CP50" s="40"/>
      <c r="CQ50" s="39"/>
      <c r="CR50" s="115">
        <f t="shared" si="226"/>
        <v>0</v>
      </c>
      <c r="CS50" s="40"/>
      <c r="CT50" s="39"/>
      <c r="CU50" s="115">
        <f t="shared" si="227"/>
        <v>0</v>
      </c>
      <c r="CV50" s="40"/>
      <c r="CW50" s="39"/>
      <c r="CX50" s="115">
        <f t="shared" si="228"/>
        <v>0</v>
      </c>
      <c r="CY50" s="40"/>
      <c r="CZ50" s="39"/>
      <c r="DA50" s="115">
        <f t="shared" si="229"/>
        <v>0</v>
      </c>
      <c r="DB50" s="40"/>
      <c r="DC50" s="39"/>
      <c r="DD50" s="115">
        <f t="shared" si="230"/>
        <v>0</v>
      </c>
      <c r="DE50" s="40">
        <f t="shared" si="49"/>
        <v>0</v>
      </c>
      <c r="DF50" s="39">
        <f t="shared" si="50"/>
        <v>0</v>
      </c>
      <c r="DG50" s="115">
        <f t="shared" si="231"/>
        <v>0</v>
      </c>
      <c r="DH50" s="40"/>
      <c r="DI50" s="39"/>
      <c r="DJ50" s="115">
        <f t="shared" si="232"/>
        <v>0</v>
      </c>
      <c r="DK50" s="40"/>
      <c r="DL50" s="39"/>
      <c r="DM50" s="115">
        <f t="shared" si="233"/>
        <v>0</v>
      </c>
      <c r="DN50" s="39"/>
      <c r="DO50" s="39"/>
      <c r="DP50" s="115">
        <f t="shared" si="234"/>
        <v>0</v>
      </c>
      <c r="DQ50" s="40"/>
      <c r="DR50" s="39"/>
      <c r="DS50" s="115">
        <f t="shared" si="235"/>
        <v>0</v>
      </c>
      <c r="DT50" s="39"/>
      <c r="DU50" s="39"/>
      <c r="DV50" s="115">
        <f t="shared" si="236"/>
        <v>0</v>
      </c>
      <c r="DW50" s="40"/>
      <c r="DX50" s="39"/>
      <c r="DY50" s="115">
        <f t="shared" si="237"/>
        <v>0</v>
      </c>
      <c r="DZ50" s="40"/>
      <c r="EA50" s="39"/>
      <c r="EB50" s="115">
        <f t="shared" si="238"/>
        <v>0</v>
      </c>
      <c r="EC50" s="40">
        <f t="shared" si="59"/>
        <v>0</v>
      </c>
      <c r="ED50" s="39">
        <f t="shared" si="60"/>
        <v>0</v>
      </c>
      <c r="EE50" s="115">
        <f t="shared" si="239"/>
        <v>0</v>
      </c>
      <c r="EF50" s="40"/>
      <c r="EG50" s="39"/>
      <c r="EH50" s="115">
        <f t="shared" si="240"/>
        <v>0</v>
      </c>
      <c r="EI50" s="39"/>
      <c r="EJ50" s="39"/>
      <c r="EK50" s="115">
        <f t="shared" si="241"/>
        <v>0</v>
      </c>
      <c r="EL50" s="40"/>
      <c r="EM50" s="39"/>
      <c r="EN50" s="115">
        <f t="shared" si="242"/>
        <v>0</v>
      </c>
      <c r="EO50" s="40">
        <f t="shared" si="65"/>
        <v>0</v>
      </c>
      <c r="EP50" s="39">
        <f t="shared" si="66"/>
        <v>0</v>
      </c>
      <c r="EQ50" s="115">
        <f t="shared" si="243"/>
        <v>0</v>
      </c>
      <c r="ER50" s="39"/>
      <c r="ES50" s="39"/>
      <c r="ET50" s="115">
        <f t="shared" si="244"/>
        <v>0</v>
      </c>
      <c r="EU50" s="40"/>
      <c r="EV50" s="39"/>
      <c r="EW50" s="115">
        <f t="shared" si="245"/>
        <v>0</v>
      </c>
      <c r="EX50" s="40"/>
      <c r="EY50" s="39"/>
      <c r="EZ50" s="115">
        <f t="shared" si="246"/>
        <v>0</v>
      </c>
      <c r="FA50" s="40"/>
      <c r="FB50" s="39"/>
      <c r="FC50" s="115">
        <f t="shared" si="247"/>
        <v>0</v>
      </c>
      <c r="FD50" s="40"/>
      <c r="FE50" s="39"/>
      <c r="FF50" s="115">
        <f t="shared" si="248"/>
        <v>0</v>
      </c>
      <c r="FG50" s="40"/>
      <c r="FH50" s="39"/>
      <c r="FI50" s="115">
        <f t="shared" si="249"/>
        <v>0</v>
      </c>
      <c r="FJ50" s="40">
        <f t="shared" si="74"/>
        <v>0</v>
      </c>
      <c r="FK50" s="39">
        <f t="shared" si="75"/>
        <v>0</v>
      </c>
      <c r="FL50" s="115">
        <f t="shared" si="250"/>
        <v>0</v>
      </c>
      <c r="FM50" s="40"/>
      <c r="FN50" s="39"/>
      <c r="FO50" s="115">
        <f t="shared" si="251"/>
        <v>0</v>
      </c>
      <c r="FP50" s="40"/>
      <c r="FQ50" s="39"/>
      <c r="FR50" s="115">
        <f t="shared" si="252"/>
        <v>0</v>
      </c>
      <c r="FS50" s="39">
        <v>5600</v>
      </c>
      <c r="FT50" s="39"/>
      <c r="FU50" s="115">
        <f t="shared" si="253"/>
        <v>5600</v>
      </c>
      <c r="FV50" s="40"/>
      <c r="FW50" s="39"/>
      <c r="FX50" s="115">
        <f t="shared" si="254"/>
        <v>0</v>
      </c>
      <c r="FY50" s="40"/>
      <c r="FZ50" s="39"/>
      <c r="GA50" s="115">
        <f t="shared" si="255"/>
        <v>0</v>
      </c>
      <c r="GB50" s="40">
        <f t="shared" si="82"/>
        <v>5600</v>
      </c>
      <c r="GC50" s="39">
        <f t="shared" si="83"/>
        <v>0</v>
      </c>
      <c r="GD50" s="115">
        <f t="shared" si="256"/>
        <v>5600</v>
      </c>
      <c r="GE50" s="40"/>
      <c r="GF50" s="39"/>
      <c r="GG50" s="115">
        <f t="shared" si="257"/>
        <v>0</v>
      </c>
      <c r="GH50" s="40">
        <f t="shared" si="258"/>
        <v>0</v>
      </c>
      <c r="GI50" s="39">
        <f t="shared" si="86"/>
        <v>0</v>
      </c>
      <c r="GJ50" s="115">
        <f t="shared" si="259"/>
        <v>0</v>
      </c>
      <c r="GK50" s="39"/>
      <c r="GL50" s="39"/>
      <c r="GM50" s="115">
        <f t="shared" si="260"/>
        <v>0</v>
      </c>
      <c r="GN50" s="39"/>
      <c r="GO50" s="39"/>
      <c r="GP50" s="115">
        <f t="shared" si="261"/>
        <v>0</v>
      </c>
      <c r="GQ50" s="40">
        <f t="shared" si="90"/>
        <v>0</v>
      </c>
      <c r="GR50" s="39">
        <f t="shared" si="91"/>
        <v>0</v>
      </c>
      <c r="GS50" s="115">
        <f t="shared" si="262"/>
        <v>0</v>
      </c>
      <c r="GT50" s="40">
        <f t="shared" si="263"/>
        <v>5600</v>
      </c>
      <c r="GU50" s="39">
        <f t="shared" si="264"/>
        <v>0</v>
      </c>
      <c r="GV50" s="115">
        <f t="shared" si="265"/>
        <v>5600</v>
      </c>
      <c r="GW50" s="39"/>
      <c r="GX50" s="39"/>
      <c r="GY50" s="115">
        <f t="shared" si="266"/>
        <v>0</v>
      </c>
      <c r="GZ50" s="39"/>
      <c r="HA50" s="39"/>
      <c r="HB50" s="115">
        <f t="shared" si="267"/>
        <v>0</v>
      </c>
      <c r="HC50" s="39"/>
      <c r="HD50" s="39"/>
      <c r="HE50" s="115">
        <f t="shared" si="268"/>
        <v>0</v>
      </c>
      <c r="HF50" s="39"/>
      <c r="HG50" s="39"/>
      <c r="HH50" s="115">
        <f t="shared" si="269"/>
        <v>0</v>
      </c>
      <c r="HI50" s="39"/>
      <c r="HJ50" s="39"/>
      <c r="HK50" s="115">
        <f t="shared" si="270"/>
        <v>0</v>
      </c>
      <c r="HL50" s="40"/>
      <c r="HM50" s="39"/>
      <c r="HN50" s="115">
        <f t="shared" si="271"/>
        <v>0</v>
      </c>
      <c r="HO50" s="40"/>
      <c r="HP50" s="39"/>
      <c r="HQ50" s="115">
        <f t="shared" si="272"/>
        <v>0</v>
      </c>
      <c r="HR50" s="40"/>
      <c r="HS50" s="39"/>
      <c r="HT50" s="115">
        <f t="shared" si="273"/>
        <v>0</v>
      </c>
      <c r="HU50" s="40">
        <f t="shared" si="274"/>
        <v>0</v>
      </c>
      <c r="HV50" s="39">
        <f t="shared" si="275"/>
        <v>0</v>
      </c>
      <c r="HW50" s="115">
        <f t="shared" si="276"/>
        <v>0</v>
      </c>
      <c r="HX50" s="40"/>
      <c r="HY50" s="39"/>
      <c r="HZ50" s="115">
        <f t="shared" si="277"/>
        <v>0</v>
      </c>
      <c r="IA50" s="40">
        <f t="shared" si="106"/>
        <v>0</v>
      </c>
      <c r="IB50" s="39">
        <f t="shared" si="107"/>
        <v>0</v>
      </c>
      <c r="IC50" s="115">
        <f t="shared" si="278"/>
        <v>0</v>
      </c>
      <c r="ID50" s="40"/>
      <c r="IE50" s="39"/>
      <c r="IF50" s="115">
        <f t="shared" si="279"/>
        <v>0</v>
      </c>
      <c r="IG50" s="40"/>
      <c r="IH50" s="39"/>
      <c r="II50" s="115">
        <f t="shared" si="280"/>
        <v>0</v>
      </c>
      <c r="IJ50" s="40">
        <f t="shared" si="111"/>
        <v>0</v>
      </c>
      <c r="IK50" s="39">
        <f t="shared" si="112"/>
        <v>0</v>
      </c>
      <c r="IL50" s="115">
        <f t="shared" si="281"/>
        <v>0</v>
      </c>
      <c r="IM50" s="40"/>
      <c r="IN50" s="39"/>
      <c r="IO50" s="115">
        <f t="shared" si="282"/>
        <v>0</v>
      </c>
      <c r="IP50" s="40"/>
      <c r="IQ50" s="39"/>
      <c r="IR50" s="115">
        <f t="shared" si="283"/>
        <v>0</v>
      </c>
      <c r="IS50" s="40">
        <f t="shared" si="116"/>
        <v>0</v>
      </c>
      <c r="IT50" s="39">
        <f t="shared" si="117"/>
        <v>0</v>
      </c>
      <c r="IU50" s="115">
        <f t="shared" si="284"/>
        <v>0</v>
      </c>
      <c r="IV50" s="40"/>
      <c r="IW50" s="39"/>
      <c r="IX50" s="115">
        <f t="shared" si="285"/>
        <v>0</v>
      </c>
      <c r="IY50" s="40"/>
      <c r="IZ50" s="39"/>
      <c r="JA50" s="115">
        <f t="shared" si="286"/>
        <v>0</v>
      </c>
      <c r="JB50" s="40">
        <f t="shared" si="121"/>
        <v>0</v>
      </c>
      <c r="JC50" s="39">
        <f t="shared" si="122"/>
        <v>0</v>
      </c>
      <c r="JD50" s="115">
        <f t="shared" si="287"/>
        <v>0</v>
      </c>
      <c r="JE50" s="40"/>
      <c r="JF50" s="39"/>
      <c r="JG50" s="115">
        <f t="shared" si="288"/>
        <v>0</v>
      </c>
      <c r="JH50" s="40"/>
      <c r="JI50" s="39"/>
      <c r="JJ50" s="115">
        <f t="shared" si="289"/>
        <v>0</v>
      </c>
      <c r="JK50" s="40">
        <f t="shared" si="126"/>
        <v>0</v>
      </c>
      <c r="JL50" s="39">
        <f t="shared" si="127"/>
        <v>0</v>
      </c>
      <c r="JM50" s="115">
        <f t="shared" si="290"/>
        <v>0</v>
      </c>
      <c r="JN50" s="40"/>
      <c r="JO50" s="39"/>
      <c r="JP50" s="115">
        <f t="shared" si="291"/>
        <v>0</v>
      </c>
      <c r="JQ50" s="40">
        <f t="shared" si="130"/>
        <v>0</v>
      </c>
      <c r="JR50" s="39">
        <f t="shared" si="131"/>
        <v>0</v>
      </c>
      <c r="JS50" s="115">
        <f t="shared" si="292"/>
        <v>0</v>
      </c>
      <c r="JT50" s="40"/>
      <c r="JU50" s="39"/>
      <c r="JV50" s="115">
        <f t="shared" si="293"/>
        <v>0</v>
      </c>
      <c r="JW50" s="40"/>
      <c r="JX50" s="39"/>
      <c r="JY50" s="115">
        <f t="shared" si="294"/>
        <v>0</v>
      </c>
      <c r="JZ50" s="40"/>
      <c r="KA50" s="39"/>
      <c r="KB50" s="115">
        <f t="shared" si="295"/>
        <v>0</v>
      </c>
      <c r="KC50" s="40">
        <f t="shared" si="136"/>
        <v>0</v>
      </c>
      <c r="KD50" s="39">
        <f t="shared" si="137"/>
        <v>0</v>
      </c>
      <c r="KE50" s="115">
        <f t="shared" si="296"/>
        <v>0</v>
      </c>
      <c r="KF50" s="40"/>
      <c r="KG50" s="39"/>
      <c r="KH50" s="115">
        <f t="shared" si="297"/>
        <v>0</v>
      </c>
      <c r="KI50" s="40"/>
      <c r="KJ50" s="39"/>
      <c r="KK50" s="115">
        <f t="shared" si="298"/>
        <v>0</v>
      </c>
      <c r="KL50" s="40"/>
      <c r="KM50" s="39"/>
      <c r="KN50" s="115">
        <f t="shared" si="299"/>
        <v>0</v>
      </c>
      <c r="KO50" s="40"/>
      <c r="KP50" s="39"/>
      <c r="KQ50" s="115">
        <f t="shared" si="300"/>
        <v>0</v>
      </c>
      <c r="KR50" s="40">
        <f t="shared" si="143"/>
        <v>0</v>
      </c>
      <c r="KS50" s="39">
        <f t="shared" si="144"/>
        <v>0</v>
      </c>
      <c r="KT50" s="115">
        <f t="shared" si="301"/>
        <v>0</v>
      </c>
      <c r="KU50" s="40">
        <f t="shared" si="146"/>
        <v>0</v>
      </c>
      <c r="KV50" s="39">
        <f t="shared" si="147"/>
        <v>0</v>
      </c>
      <c r="KW50" s="115">
        <f t="shared" si="302"/>
        <v>0</v>
      </c>
      <c r="KX50" s="39"/>
      <c r="KY50" s="39"/>
      <c r="KZ50" s="115">
        <f t="shared" si="303"/>
        <v>0</v>
      </c>
      <c r="LA50" s="39"/>
      <c r="LB50" s="39"/>
      <c r="LC50" s="115">
        <f t="shared" si="304"/>
        <v>0</v>
      </c>
      <c r="LD50" s="39"/>
      <c r="LE50" s="39"/>
      <c r="LF50" s="115">
        <f t="shared" si="305"/>
        <v>0</v>
      </c>
      <c r="LG50" s="39"/>
      <c r="LH50" s="39"/>
      <c r="LI50" s="115">
        <f t="shared" si="306"/>
        <v>0</v>
      </c>
      <c r="LJ50" s="39"/>
      <c r="LK50" s="39"/>
      <c r="LL50" s="115">
        <f t="shared" si="307"/>
        <v>0</v>
      </c>
      <c r="LM50" s="40">
        <f t="shared" si="154"/>
        <v>0</v>
      </c>
      <c r="LN50" s="39">
        <f t="shared" si="155"/>
        <v>0</v>
      </c>
      <c r="LO50" s="115">
        <f t="shared" si="308"/>
        <v>0</v>
      </c>
      <c r="LP50" s="40"/>
      <c r="LQ50" s="39"/>
      <c r="LR50" s="115">
        <f t="shared" si="309"/>
        <v>0</v>
      </c>
      <c r="LS50" s="39"/>
      <c r="LT50" s="39"/>
      <c r="LU50" s="115">
        <f t="shared" si="310"/>
        <v>0</v>
      </c>
      <c r="LV50" s="39">
        <f>1222376+250000</f>
        <v>1472376</v>
      </c>
      <c r="LW50" s="39"/>
      <c r="LX50" s="115">
        <f t="shared" si="311"/>
        <v>1472376</v>
      </c>
      <c r="LY50" s="39"/>
      <c r="LZ50" s="39"/>
      <c r="MA50" s="115">
        <f t="shared" si="312"/>
        <v>0</v>
      </c>
      <c r="MB50" s="40">
        <f t="shared" si="161"/>
        <v>1472376</v>
      </c>
      <c r="MC50" s="39">
        <f t="shared" si="162"/>
        <v>0</v>
      </c>
      <c r="MD50" s="115">
        <f t="shared" si="313"/>
        <v>1472376</v>
      </c>
      <c r="ME50" s="40">
        <f t="shared" si="164"/>
        <v>1472376</v>
      </c>
      <c r="MF50" s="39">
        <f t="shared" si="165"/>
        <v>0</v>
      </c>
      <c r="MG50" s="115">
        <f t="shared" si="314"/>
        <v>1472376</v>
      </c>
      <c r="MH50" s="40"/>
      <c r="MI50" s="39"/>
      <c r="MJ50" s="115">
        <f t="shared" si="315"/>
        <v>0</v>
      </c>
      <c r="MK50" s="39"/>
      <c r="ML50" s="39"/>
      <c r="MM50" s="115">
        <f t="shared" si="316"/>
        <v>0</v>
      </c>
      <c r="MN50" s="39"/>
      <c r="MO50" s="39"/>
      <c r="MP50" s="115">
        <f t="shared" si="317"/>
        <v>0</v>
      </c>
      <c r="MQ50" s="39"/>
      <c r="MR50" s="39"/>
      <c r="MS50" s="115">
        <f t="shared" si="318"/>
        <v>0</v>
      </c>
      <c r="MT50" s="39"/>
      <c r="MU50" s="39"/>
      <c r="MV50" s="115">
        <f t="shared" si="319"/>
        <v>0</v>
      </c>
      <c r="MW50" s="40">
        <f t="shared" si="172"/>
        <v>0</v>
      </c>
      <c r="MX50" s="39">
        <f t="shared" si="173"/>
        <v>0</v>
      </c>
      <c r="MY50" s="115">
        <f t="shared" si="320"/>
        <v>0</v>
      </c>
      <c r="MZ50" s="39"/>
      <c r="NA50" s="39"/>
      <c r="NB50" s="115">
        <f t="shared" si="321"/>
        <v>0</v>
      </c>
      <c r="NC50" s="39"/>
      <c r="ND50" s="39"/>
      <c r="NE50" s="115">
        <f t="shared" si="322"/>
        <v>0</v>
      </c>
      <c r="NF50" s="40">
        <f t="shared" si="177"/>
        <v>0</v>
      </c>
      <c r="NG50" s="39">
        <f t="shared" si="178"/>
        <v>0</v>
      </c>
      <c r="NH50" s="115">
        <f t="shared" si="323"/>
        <v>0</v>
      </c>
      <c r="NI50" s="39"/>
      <c r="NJ50" s="39"/>
      <c r="NK50" s="115">
        <f t="shared" si="324"/>
        <v>0</v>
      </c>
      <c r="NL50" s="39"/>
      <c r="NM50" s="39"/>
      <c r="NN50" s="115">
        <f t="shared" si="325"/>
        <v>0</v>
      </c>
      <c r="NO50" s="40">
        <f t="shared" si="182"/>
        <v>0</v>
      </c>
      <c r="NP50" s="39">
        <f t="shared" si="183"/>
        <v>0</v>
      </c>
      <c r="NQ50" s="115">
        <f t="shared" si="326"/>
        <v>0</v>
      </c>
      <c r="NR50" s="39"/>
      <c r="NS50" s="39"/>
      <c r="NT50" s="115">
        <f t="shared" si="327"/>
        <v>0</v>
      </c>
      <c r="NU50" s="39">
        <f t="shared" si="186"/>
        <v>0</v>
      </c>
      <c r="NV50" s="39">
        <f t="shared" si="187"/>
        <v>0</v>
      </c>
      <c r="NW50" s="115">
        <f t="shared" si="328"/>
        <v>0</v>
      </c>
      <c r="NX50" s="40">
        <f t="shared" si="329"/>
        <v>0</v>
      </c>
      <c r="NY50" s="39">
        <f t="shared" si="190"/>
        <v>0</v>
      </c>
      <c r="NZ50" s="115">
        <f t="shared" si="330"/>
        <v>0</v>
      </c>
      <c r="OA50" s="40">
        <f t="shared" si="331"/>
        <v>1477976</v>
      </c>
      <c r="OB50" s="39">
        <f t="shared" si="332"/>
        <v>0</v>
      </c>
      <c r="OC50" s="115">
        <f t="shared" si="333"/>
        <v>1477976</v>
      </c>
      <c r="OD50" s="40">
        <f t="shared" si="334"/>
        <v>1565009</v>
      </c>
      <c r="OE50" s="39">
        <f t="shared" si="335"/>
        <v>3000</v>
      </c>
      <c r="OF50" s="115">
        <f t="shared" si="336"/>
        <v>1568009</v>
      </c>
    </row>
    <row r="51" spans="1:396" s="51" customFormat="1" x14ac:dyDescent="0.25">
      <c r="A51" s="36">
        <v>41</v>
      </c>
      <c r="B51" s="37" t="s">
        <v>243</v>
      </c>
      <c r="C51" s="70" t="s">
        <v>199</v>
      </c>
      <c r="D51" s="39">
        <v>147878</v>
      </c>
      <c r="E51" s="39"/>
      <c r="F51" s="115">
        <f t="shared" si="194"/>
        <v>147878</v>
      </c>
      <c r="G51" s="41"/>
      <c r="H51" s="39"/>
      <c r="I51" s="115">
        <f t="shared" si="195"/>
        <v>0</v>
      </c>
      <c r="J51" s="39"/>
      <c r="K51" s="39"/>
      <c r="L51" s="115">
        <f t="shared" si="196"/>
        <v>0</v>
      </c>
      <c r="M51" s="39"/>
      <c r="N51" s="39"/>
      <c r="O51" s="115">
        <f t="shared" si="197"/>
        <v>0</v>
      </c>
      <c r="P51" s="39"/>
      <c r="Q51" s="39"/>
      <c r="R51" s="115">
        <f t="shared" si="198"/>
        <v>0</v>
      </c>
      <c r="S51" s="39"/>
      <c r="T51" s="39"/>
      <c r="U51" s="115">
        <f t="shared" si="199"/>
        <v>0</v>
      </c>
      <c r="V51" s="39"/>
      <c r="W51" s="39"/>
      <c r="X51" s="115">
        <f t="shared" si="200"/>
        <v>0</v>
      </c>
      <c r="Y51" s="39"/>
      <c r="Z51" s="39"/>
      <c r="AA51" s="115">
        <f t="shared" si="201"/>
        <v>0</v>
      </c>
      <c r="AB51" s="40">
        <f t="shared" si="14"/>
        <v>0</v>
      </c>
      <c r="AC51" s="39">
        <f t="shared" si="15"/>
        <v>0</v>
      </c>
      <c r="AD51" s="115">
        <f t="shared" si="202"/>
        <v>0</v>
      </c>
      <c r="AE51" s="39">
        <v>1300</v>
      </c>
      <c r="AF51" s="39"/>
      <c r="AG51" s="115">
        <f t="shared" si="203"/>
        <v>1300</v>
      </c>
      <c r="AH51" s="40">
        <f t="shared" si="18"/>
        <v>149178</v>
      </c>
      <c r="AI51" s="39">
        <f t="shared" si="19"/>
        <v>0</v>
      </c>
      <c r="AJ51" s="115">
        <f t="shared" si="204"/>
        <v>149178</v>
      </c>
      <c r="AK51" s="39">
        <v>16159</v>
      </c>
      <c r="AL51" s="39"/>
      <c r="AM51" s="115">
        <f t="shared" si="205"/>
        <v>16159</v>
      </c>
      <c r="AN51" s="39"/>
      <c r="AO51" s="39"/>
      <c r="AP51" s="115">
        <f t="shared" si="206"/>
        <v>0</v>
      </c>
      <c r="AQ51" s="39"/>
      <c r="AR51" s="39"/>
      <c r="AS51" s="115">
        <f t="shared" si="207"/>
        <v>0</v>
      </c>
      <c r="AT51" s="39"/>
      <c r="AU51" s="39"/>
      <c r="AV51" s="115">
        <f t="shared" si="208"/>
        <v>0</v>
      </c>
      <c r="AW51" s="39"/>
      <c r="AX51" s="39"/>
      <c r="AY51" s="115">
        <f t="shared" si="209"/>
        <v>0</v>
      </c>
      <c r="AZ51" s="39"/>
      <c r="BA51" s="39"/>
      <c r="BB51" s="115">
        <f t="shared" si="210"/>
        <v>0</v>
      </c>
      <c r="BC51" s="39"/>
      <c r="BD51" s="39"/>
      <c r="BE51" s="115">
        <f t="shared" si="211"/>
        <v>0</v>
      </c>
      <c r="BF51" s="39"/>
      <c r="BG51" s="39"/>
      <c r="BH51" s="115">
        <f t="shared" si="212"/>
        <v>0</v>
      </c>
      <c r="BI51" s="39"/>
      <c r="BJ51" s="39"/>
      <c r="BK51" s="115">
        <f t="shared" si="213"/>
        <v>0</v>
      </c>
      <c r="BL51" s="40">
        <f t="shared" si="214"/>
        <v>16159</v>
      </c>
      <c r="BM51" s="39">
        <f t="shared" si="215"/>
        <v>0</v>
      </c>
      <c r="BN51" s="115">
        <f t="shared" si="216"/>
        <v>16159</v>
      </c>
      <c r="BO51" s="40"/>
      <c r="BP51" s="39"/>
      <c r="BQ51" s="115">
        <f t="shared" si="217"/>
        <v>0</v>
      </c>
      <c r="BR51" s="40"/>
      <c r="BS51" s="39"/>
      <c r="BT51" s="115">
        <f t="shared" si="218"/>
        <v>0</v>
      </c>
      <c r="BU51" s="40"/>
      <c r="BV51" s="39"/>
      <c r="BW51" s="115">
        <f t="shared" si="219"/>
        <v>0</v>
      </c>
      <c r="BX51" s="40"/>
      <c r="BY51" s="39"/>
      <c r="BZ51" s="115">
        <f t="shared" si="220"/>
        <v>0</v>
      </c>
      <c r="CA51" s="40"/>
      <c r="CB51" s="39"/>
      <c r="CC51" s="115">
        <f t="shared" si="221"/>
        <v>0</v>
      </c>
      <c r="CD51" s="40"/>
      <c r="CE51" s="39"/>
      <c r="CF51" s="115">
        <f t="shared" si="222"/>
        <v>0</v>
      </c>
      <c r="CG51" s="40"/>
      <c r="CH51" s="39"/>
      <c r="CI51" s="115">
        <f t="shared" si="223"/>
        <v>0</v>
      </c>
      <c r="CJ51" s="40"/>
      <c r="CK51" s="39"/>
      <c r="CL51" s="115">
        <f t="shared" si="224"/>
        <v>0</v>
      </c>
      <c r="CM51" s="40">
        <f t="shared" si="41"/>
        <v>0</v>
      </c>
      <c r="CN51" s="39">
        <f t="shared" si="42"/>
        <v>0</v>
      </c>
      <c r="CO51" s="115">
        <f t="shared" si="225"/>
        <v>0</v>
      </c>
      <c r="CP51" s="40"/>
      <c r="CQ51" s="39"/>
      <c r="CR51" s="115">
        <f t="shared" si="226"/>
        <v>0</v>
      </c>
      <c r="CS51" s="40"/>
      <c r="CT51" s="39"/>
      <c r="CU51" s="115">
        <f t="shared" si="227"/>
        <v>0</v>
      </c>
      <c r="CV51" s="40"/>
      <c r="CW51" s="39"/>
      <c r="CX51" s="115">
        <f t="shared" si="228"/>
        <v>0</v>
      </c>
      <c r="CY51" s="40"/>
      <c r="CZ51" s="39"/>
      <c r="DA51" s="115">
        <f t="shared" si="229"/>
        <v>0</v>
      </c>
      <c r="DB51" s="40"/>
      <c r="DC51" s="39"/>
      <c r="DD51" s="115">
        <f t="shared" si="230"/>
        <v>0</v>
      </c>
      <c r="DE51" s="40">
        <f t="shared" si="49"/>
        <v>0</v>
      </c>
      <c r="DF51" s="39">
        <f t="shared" si="50"/>
        <v>0</v>
      </c>
      <c r="DG51" s="115">
        <f t="shared" si="231"/>
        <v>0</v>
      </c>
      <c r="DH51" s="40"/>
      <c r="DI51" s="39"/>
      <c r="DJ51" s="115">
        <f t="shared" si="232"/>
        <v>0</v>
      </c>
      <c r="DK51" s="40"/>
      <c r="DL51" s="39"/>
      <c r="DM51" s="115">
        <f t="shared" si="233"/>
        <v>0</v>
      </c>
      <c r="DN51" s="39"/>
      <c r="DO51" s="39"/>
      <c r="DP51" s="115">
        <f t="shared" si="234"/>
        <v>0</v>
      </c>
      <c r="DQ51" s="40"/>
      <c r="DR51" s="39"/>
      <c r="DS51" s="115">
        <f t="shared" si="235"/>
        <v>0</v>
      </c>
      <c r="DT51" s="39"/>
      <c r="DU51" s="39"/>
      <c r="DV51" s="115">
        <f t="shared" si="236"/>
        <v>0</v>
      </c>
      <c r="DW51" s="40"/>
      <c r="DX51" s="39"/>
      <c r="DY51" s="115">
        <f t="shared" si="237"/>
        <v>0</v>
      </c>
      <c r="DZ51" s="40"/>
      <c r="EA51" s="39"/>
      <c r="EB51" s="115">
        <f t="shared" si="238"/>
        <v>0</v>
      </c>
      <c r="EC51" s="40">
        <f t="shared" si="59"/>
        <v>0</v>
      </c>
      <c r="ED51" s="39">
        <f t="shared" si="60"/>
        <v>0</v>
      </c>
      <c r="EE51" s="115">
        <f t="shared" si="239"/>
        <v>0</v>
      </c>
      <c r="EF51" s="40"/>
      <c r="EG51" s="39"/>
      <c r="EH51" s="115">
        <f t="shared" si="240"/>
        <v>0</v>
      </c>
      <c r="EI51" s="39">
        <v>129765</v>
      </c>
      <c r="EJ51" s="39"/>
      <c r="EK51" s="115">
        <f t="shared" si="241"/>
        <v>129765</v>
      </c>
      <c r="EL51" s="40"/>
      <c r="EM51" s="39"/>
      <c r="EN51" s="115">
        <f t="shared" si="242"/>
        <v>0</v>
      </c>
      <c r="EO51" s="40">
        <f t="shared" si="65"/>
        <v>129765</v>
      </c>
      <c r="EP51" s="39">
        <f t="shared" si="66"/>
        <v>0</v>
      </c>
      <c r="EQ51" s="115">
        <f t="shared" si="243"/>
        <v>129765</v>
      </c>
      <c r="ER51" s="39"/>
      <c r="ES51" s="39"/>
      <c r="ET51" s="115">
        <f t="shared" si="244"/>
        <v>0</v>
      </c>
      <c r="EU51" s="40"/>
      <c r="EV51" s="39"/>
      <c r="EW51" s="115">
        <f t="shared" si="245"/>
        <v>0</v>
      </c>
      <c r="EX51" s="40"/>
      <c r="EY51" s="39"/>
      <c r="EZ51" s="115">
        <f t="shared" si="246"/>
        <v>0</v>
      </c>
      <c r="FA51" s="40"/>
      <c r="FB51" s="39"/>
      <c r="FC51" s="115">
        <f t="shared" si="247"/>
        <v>0</v>
      </c>
      <c r="FD51" s="40"/>
      <c r="FE51" s="39"/>
      <c r="FF51" s="115">
        <f t="shared" si="248"/>
        <v>0</v>
      </c>
      <c r="FG51" s="40"/>
      <c r="FH51" s="39"/>
      <c r="FI51" s="115">
        <f t="shared" si="249"/>
        <v>0</v>
      </c>
      <c r="FJ51" s="40">
        <f t="shared" si="74"/>
        <v>0</v>
      </c>
      <c r="FK51" s="39">
        <f t="shared" si="75"/>
        <v>0</v>
      </c>
      <c r="FL51" s="115">
        <f t="shared" si="250"/>
        <v>0</v>
      </c>
      <c r="FM51" s="40"/>
      <c r="FN51" s="39"/>
      <c r="FO51" s="115">
        <f t="shared" si="251"/>
        <v>0</v>
      </c>
      <c r="FP51" s="40"/>
      <c r="FQ51" s="39"/>
      <c r="FR51" s="115">
        <f t="shared" si="252"/>
        <v>0</v>
      </c>
      <c r="FS51" s="39"/>
      <c r="FT51" s="39"/>
      <c r="FU51" s="115">
        <f t="shared" si="253"/>
        <v>0</v>
      </c>
      <c r="FV51" s="40"/>
      <c r="FW51" s="39"/>
      <c r="FX51" s="115">
        <f t="shared" si="254"/>
        <v>0</v>
      </c>
      <c r="FY51" s="40"/>
      <c r="FZ51" s="39"/>
      <c r="GA51" s="115">
        <f t="shared" si="255"/>
        <v>0</v>
      </c>
      <c r="GB51" s="40">
        <f t="shared" si="82"/>
        <v>0</v>
      </c>
      <c r="GC51" s="39">
        <f t="shared" si="83"/>
        <v>0</v>
      </c>
      <c r="GD51" s="115">
        <f t="shared" si="256"/>
        <v>0</v>
      </c>
      <c r="GE51" s="40"/>
      <c r="GF51" s="39"/>
      <c r="GG51" s="115">
        <f t="shared" si="257"/>
        <v>0</v>
      </c>
      <c r="GH51" s="40">
        <f t="shared" si="258"/>
        <v>0</v>
      </c>
      <c r="GI51" s="39">
        <f t="shared" si="86"/>
        <v>0</v>
      </c>
      <c r="GJ51" s="115">
        <f t="shared" si="259"/>
        <v>0</v>
      </c>
      <c r="GK51" s="39"/>
      <c r="GL51" s="39"/>
      <c r="GM51" s="115">
        <f t="shared" si="260"/>
        <v>0</v>
      </c>
      <c r="GN51" s="39"/>
      <c r="GO51" s="39"/>
      <c r="GP51" s="115">
        <f t="shared" si="261"/>
        <v>0</v>
      </c>
      <c r="GQ51" s="40">
        <f t="shared" si="90"/>
        <v>0</v>
      </c>
      <c r="GR51" s="39">
        <f t="shared" si="91"/>
        <v>0</v>
      </c>
      <c r="GS51" s="115">
        <f t="shared" si="262"/>
        <v>0</v>
      </c>
      <c r="GT51" s="40">
        <f t="shared" si="263"/>
        <v>129765</v>
      </c>
      <c r="GU51" s="39">
        <f t="shared" si="264"/>
        <v>0</v>
      </c>
      <c r="GV51" s="115">
        <f t="shared" si="265"/>
        <v>129765</v>
      </c>
      <c r="GW51" s="39"/>
      <c r="GX51" s="39"/>
      <c r="GY51" s="115">
        <f t="shared" si="266"/>
        <v>0</v>
      </c>
      <c r="GZ51" s="39"/>
      <c r="HA51" s="39"/>
      <c r="HB51" s="115">
        <f t="shared" si="267"/>
        <v>0</v>
      </c>
      <c r="HC51" s="39"/>
      <c r="HD51" s="39"/>
      <c r="HE51" s="115">
        <f t="shared" si="268"/>
        <v>0</v>
      </c>
      <c r="HF51" s="39"/>
      <c r="HG51" s="39"/>
      <c r="HH51" s="115">
        <f t="shared" si="269"/>
        <v>0</v>
      </c>
      <c r="HI51" s="39"/>
      <c r="HJ51" s="39"/>
      <c r="HK51" s="115">
        <f t="shared" si="270"/>
        <v>0</v>
      </c>
      <c r="HL51" s="40"/>
      <c r="HM51" s="39"/>
      <c r="HN51" s="115">
        <f t="shared" si="271"/>
        <v>0</v>
      </c>
      <c r="HO51" s="40"/>
      <c r="HP51" s="39"/>
      <c r="HQ51" s="115">
        <f t="shared" si="272"/>
        <v>0</v>
      </c>
      <c r="HR51" s="40"/>
      <c r="HS51" s="39"/>
      <c r="HT51" s="115">
        <f t="shared" si="273"/>
        <v>0</v>
      </c>
      <c r="HU51" s="40">
        <f t="shared" si="274"/>
        <v>0</v>
      </c>
      <c r="HV51" s="39">
        <f t="shared" si="275"/>
        <v>0</v>
      </c>
      <c r="HW51" s="115">
        <f t="shared" si="276"/>
        <v>0</v>
      </c>
      <c r="HX51" s="40"/>
      <c r="HY51" s="39"/>
      <c r="HZ51" s="115">
        <f t="shared" si="277"/>
        <v>0</v>
      </c>
      <c r="IA51" s="40">
        <f t="shared" si="106"/>
        <v>0</v>
      </c>
      <c r="IB51" s="39">
        <f t="shared" si="107"/>
        <v>0</v>
      </c>
      <c r="IC51" s="115">
        <f t="shared" si="278"/>
        <v>0</v>
      </c>
      <c r="ID51" s="40"/>
      <c r="IE51" s="39"/>
      <c r="IF51" s="115">
        <f t="shared" si="279"/>
        <v>0</v>
      </c>
      <c r="IG51" s="40"/>
      <c r="IH51" s="39"/>
      <c r="II51" s="115">
        <f t="shared" si="280"/>
        <v>0</v>
      </c>
      <c r="IJ51" s="40">
        <f t="shared" si="111"/>
        <v>0</v>
      </c>
      <c r="IK51" s="39">
        <f t="shared" si="112"/>
        <v>0</v>
      </c>
      <c r="IL51" s="115">
        <f t="shared" si="281"/>
        <v>0</v>
      </c>
      <c r="IM51" s="40"/>
      <c r="IN51" s="39"/>
      <c r="IO51" s="115">
        <f t="shared" si="282"/>
        <v>0</v>
      </c>
      <c r="IP51" s="40"/>
      <c r="IQ51" s="39"/>
      <c r="IR51" s="115">
        <f t="shared" si="283"/>
        <v>0</v>
      </c>
      <c r="IS51" s="40">
        <f t="shared" si="116"/>
        <v>0</v>
      </c>
      <c r="IT51" s="39">
        <f t="shared" si="117"/>
        <v>0</v>
      </c>
      <c r="IU51" s="115">
        <f t="shared" si="284"/>
        <v>0</v>
      </c>
      <c r="IV51" s="40"/>
      <c r="IW51" s="39"/>
      <c r="IX51" s="115">
        <f t="shared" si="285"/>
        <v>0</v>
      </c>
      <c r="IY51" s="40"/>
      <c r="IZ51" s="39"/>
      <c r="JA51" s="115">
        <f t="shared" si="286"/>
        <v>0</v>
      </c>
      <c r="JB51" s="40">
        <f t="shared" si="121"/>
        <v>0</v>
      </c>
      <c r="JC51" s="39">
        <f t="shared" si="122"/>
        <v>0</v>
      </c>
      <c r="JD51" s="115">
        <f t="shared" si="287"/>
        <v>0</v>
      </c>
      <c r="JE51" s="40"/>
      <c r="JF51" s="39"/>
      <c r="JG51" s="115">
        <f t="shared" si="288"/>
        <v>0</v>
      </c>
      <c r="JH51" s="40"/>
      <c r="JI51" s="39"/>
      <c r="JJ51" s="115">
        <f t="shared" si="289"/>
        <v>0</v>
      </c>
      <c r="JK51" s="40">
        <f t="shared" si="126"/>
        <v>0</v>
      </c>
      <c r="JL51" s="39">
        <f t="shared" si="127"/>
        <v>0</v>
      </c>
      <c r="JM51" s="115">
        <f t="shared" si="290"/>
        <v>0</v>
      </c>
      <c r="JN51" s="40"/>
      <c r="JO51" s="39"/>
      <c r="JP51" s="115">
        <f t="shared" si="291"/>
        <v>0</v>
      </c>
      <c r="JQ51" s="40">
        <f t="shared" si="130"/>
        <v>0</v>
      </c>
      <c r="JR51" s="39">
        <f t="shared" si="131"/>
        <v>0</v>
      </c>
      <c r="JS51" s="115">
        <f t="shared" si="292"/>
        <v>0</v>
      </c>
      <c r="JT51" s="40"/>
      <c r="JU51" s="39"/>
      <c r="JV51" s="115">
        <f t="shared" si="293"/>
        <v>0</v>
      </c>
      <c r="JW51" s="40"/>
      <c r="JX51" s="39"/>
      <c r="JY51" s="115">
        <f t="shared" si="294"/>
        <v>0</v>
      </c>
      <c r="JZ51" s="40"/>
      <c r="KA51" s="39"/>
      <c r="KB51" s="115">
        <f t="shared" si="295"/>
        <v>0</v>
      </c>
      <c r="KC51" s="40">
        <f t="shared" si="136"/>
        <v>0</v>
      </c>
      <c r="KD51" s="39">
        <f t="shared" si="137"/>
        <v>0</v>
      </c>
      <c r="KE51" s="115">
        <f t="shared" si="296"/>
        <v>0</v>
      </c>
      <c r="KF51" s="40"/>
      <c r="KG51" s="39"/>
      <c r="KH51" s="115">
        <f t="shared" si="297"/>
        <v>0</v>
      </c>
      <c r="KI51" s="40"/>
      <c r="KJ51" s="39"/>
      <c r="KK51" s="115">
        <f t="shared" si="298"/>
        <v>0</v>
      </c>
      <c r="KL51" s="40"/>
      <c r="KM51" s="39"/>
      <c r="KN51" s="115">
        <f t="shared" si="299"/>
        <v>0</v>
      </c>
      <c r="KO51" s="40"/>
      <c r="KP51" s="39"/>
      <c r="KQ51" s="115">
        <f t="shared" si="300"/>
        <v>0</v>
      </c>
      <c r="KR51" s="40">
        <f t="shared" si="143"/>
        <v>0</v>
      </c>
      <c r="KS51" s="39">
        <f t="shared" si="144"/>
        <v>0</v>
      </c>
      <c r="KT51" s="115">
        <f t="shared" si="301"/>
        <v>0</v>
      </c>
      <c r="KU51" s="40">
        <f t="shared" si="146"/>
        <v>0</v>
      </c>
      <c r="KV51" s="39">
        <f t="shared" si="147"/>
        <v>0</v>
      </c>
      <c r="KW51" s="115">
        <f t="shared" si="302"/>
        <v>0</v>
      </c>
      <c r="KX51" s="39"/>
      <c r="KY51" s="39"/>
      <c r="KZ51" s="115">
        <f t="shared" si="303"/>
        <v>0</v>
      </c>
      <c r="LA51" s="39"/>
      <c r="LB51" s="39"/>
      <c r="LC51" s="115">
        <f t="shared" si="304"/>
        <v>0</v>
      </c>
      <c r="LD51" s="39"/>
      <c r="LE51" s="39"/>
      <c r="LF51" s="115">
        <f t="shared" si="305"/>
        <v>0</v>
      </c>
      <c r="LG51" s="39"/>
      <c r="LH51" s="39"/>
      <c r="LI51" s="115">
        <f t="shared" si="306"/>
        <v>0</v>
      </c>
      <c r="LJ51" s="39"/>
      <c r="LK51" s="39"/>
      <c r="LL51" s="115">
        <f t="shared" si="307"/>
        <v>0</v>
      </c>
      <c r="LM51" s="40">
        <f t="shared" si="154"/>
        <v>0</v>
      </c>
      <c r="LN51" s="39">
        <f t="shared" si="155"/>
        <v>0</v>
      </c>
      <c r="LO51" s="115">
        <f t="shared" si="308"/>
        <v>0</v>
      </c>
      <c r="LP51" s="40"/>
      <c r="LQ51" s="39"/>
      <c r="LR51" s="115">
        <f t="shared" si="309"/>
        <v>0</v>
      </c>
      <c r="LS51" s="39"/>
      <c r="LT51" s="39"/>
      <c r="LU51" s="115">
        <f t="shared" si="310"/>
        <v>0</v>
      </c>
      <c r="LV51" s="39">
        <v>173584</v>
      </c>
      <c r="LW51" s="39"/>
      <c r="LX51" s="115">
        <f t="shared" si="311"/>
        <v>173584</v>
      </c>
      <c r="LY51" s="39"/>
      <c r="LZ51" s="39"/>
      <c r="MA51" s="115">
        <f t="shared" si="312"/>
        <v>0</v>
      </c>
      <c r="MB51" s="40">
        <f t="shared" si="161"/>
        <v>173584</v>
      </c>
      <c r="MC51" s="39">
        <f t="shared" si="162"/>
        <v>0</v>
      </c>
      <c r="MD51" s="115">
        <f t="shared" si="313"/>
        <v>173584</v>
      </c>
      <c r="ME51" s="40">
        <f t="shared" si="164"/>
        <v>173584</v>
      </c>
      <c r="MF51" s="39">
        <f t="shared" si="165"/>
        <v>0</v>
      </c>
      <c r="MG51" s="115">
        <f t="shared" si="314"/>
        <v>173584</v>
      </c>
      <c r="MH51" s="40"/>
      <c r="MI51" s="39"/>
      <c r="MJ51" s="115">
        <f t="shared" si="315"/>
        <v>0</v>
      </c>
      <c r="MK51" s="39"/>
      <c r="ML51" s="39"/>
      <c r="MM51" s="115">
        <f t="shared" si="316"/>
        <v>0</v>
      </c>
      <c r="MN51" s="39"/>
      <c r="MO51" s="39"/>
      <c r="MP51" s="115">
        <f t="shared" si="317"/>
        <v>0</v>
      </c>
      <c r="MQ51" s="39"/>
      <c r="MR51" s="39"/>
      <c r="MS51" s="115">
        <f t="shared" si="318"/>
        <v>0</v>
      </c>
      <c r="MT51" s="39"/>
      <c r="MU51" s="39"/>
      <c r="MV51" s="115">
        <f t="shared" si="319"/>
        <v>0</v>
      </c>
      <c r="MW51" s="40">
        <f t="shared" si="172"/>
        <v>0</v>
      </c>
      <c r="MX51" s="39">
        <f t="shared" si="173"/>
        <v>0</v>
      </c>
      <c r="MY51" s="115">
        <f t="shared" si="320"/>
        <v>0</v>
      </c>
      <c r="MZ51" s="39"/>
      <c r="NA51" s="39"/>
      <c r="NB51" s="115">
        <f t="shared" si="321"/>
        <v>0</v>
      </c>
      <c r="NC51" s="39"/>
      <c r="ND51" s="39"/>
      <c r="NE51" s="115">
        <f t="shared" si="322"/>
        <v>0</v>
      </c>
      <c r="NF51" s="40">
        <f t="shared" si="177"/>
        <v>0</v>
      </c>
      <c r="NG51" s="39">
        <f t="shared" si="178"/>
        <v>0</v>
      </c>
      <c r="NH51" s="115">
        <f t="shared" si="323"/>
        <v>0</v>
      </c>
      <c r="NI51" s="39"/>
      <c r="NJ51" s="39"/>
      <c r="NK51" s="115">
        <f t="shared" si="324"/>
        <v>0</v>
      </c>
      <c r="NL51" s="39"/>
      <c r="NM51" s="39"/>
      <c r="NN51" s="115">
        <f t="shared" si="325"/>
        <v>0</v>
      </c>
      <c r="NO51" s="40">
        <f t="shared" si="182"/>
        <v>0</v>
      </c>
      <c r="NP51" s="39">
        <f t="shared" si="183"/>
        <v>0</v>
      </c>
      <c r="NQ51" s="115">
        <f t="shared" si="326"/>
        <v>0</v>
      </c>
      <c r="NR51" s="39"/>
      <c r="NS51" s="39"/>
      <c r="NT51" s="115">
        <f t="shared" si="327"/>
        <v>0</v>
      </c>
      <c r="NU51" s="39">
        <f t="shared" si="186"/>
        <v>0</v>
      </c>
      <c r="NV51" s="39">
        <f t="shared" si="187"/>
        <v>0</v>
      </c>
      <c r="NW51" s="115">
        <f t="shared" si="328"/>
        <v>0</v>
      </c>
      <c r="NX51" s="40">
        <f t="shared" si="329"/>
        <v>0</v>
      </c>
      <c r="NY51" s="39">
        <f t="shared" si="190"/>
        <v>0</v>
      </c>
      <c r="NZ51" s="115">
        <f t="shared" si="330"/>
        <v>0</v>
      </c>
      <c r="OA51" s="40">
        <f t="shared" si="331"/>
        <v>303349</v>
      </c>
      <c r="OB51" s="39">
        <f t="shared" si="332"/>
        <v>0</v>
      </c>
      <c r="OC51" s="115">
        <f t="shared" si="333"/>
        <v>303349</v>
      </c>
      <c r="OD51" s="40">
        <f t="shared" si="334"/>
        <v>468686</v>
      </c>
      <c r="OE51" s="39">
        <f t="shared" si="335"/>
        <v>0</v>
      </c>
      <c r="OF51" s="115">
        <f t="shared" si="336"/>
        <v>468686</v>
      </c>
    </row>
    <row r="52" spans="1:396" s="51" customFormat="1" x14ac:dyDescent="0.25">
      <c r="A52" s="36">
        <v>42</v>
      </c>
      <c r="B52" s="37" t="s">
        <v>244</v>
      </c>
      <c r="C52" s="70" t="s">
        <v>200</v>
      </c>
      <c r="D52" s="39"/>
      <c r="E52" s="39"/>
      <c r="F52" s="115">
        <f t="shared" si="194"/>
        <v>0</v>
      </c>
      <c r="G52" s="41"/>
      <c r="H52" s="39"/>
      <c r="I52" s="115">
        <f t="shared" si="195"/>
        <v>0</v>
      </c>
      <c r="J52" s="39"/>
      <c r="K52" s="39"/>
      <c r="L52" s="115">
        <f t="shared" si="196"/>
        <v>0</v>
      </c>
      <c r="M52" s="39"/>
      <c r="N52" s="39"/>
      <c r="O52" s="115">
        <f t="shared" si="197"/>
        <v>0</v>
      </c>
      <c r="P52" s="39"/>
      <c r="Q52" s="39"/>
      <c r="R52" s="115">
        <f t="shared" si="198"/>
        <v>0</v>
      </c>
      <c r="S52" s="39"/>
      <c r="T52" s="39"/>
      <c r="U52" s="115">
        <f t="shared" si="199"/>
        <v>0</v>
      </c>
      <c r="V52" s="39"/>
      <c r="W52" s="39"/>
      <c r="X52" s="115">
        <f t="shared" si="200"/>
        <v>0</v>
      </c>
      <c r="Y52" s="39"/>
      <c r="Z52" s="39"/>
      <c r="AA52" s="115">
        <f t="shared" si="201"/>
        <v>0</v>
      </c>
      <c r="AB52" s="40">
        <f t="shared" si="14"/>
        <v>0</v>
      </c>
      <c r="AC52" s="39">
        <f t="shared" si="15"/>
        <v>0</v>
      </c>
      <c r="AD52" s="115">
        <f t="shared" si="202"/>
        <v>0</v>
      </c>
      <c r="AE52" s="39"/>
      <c r="AF52" s="39"/>
      <c r="AG52" s="115">
        <f t="shared" si="203"/>
        <v>0</v>
      </c>
      <c r="AH52" s="40">
        <f t="shared" si="18"/>
        <v>0</v>
      </c>
      <c r="AI52" s="39">
        <f t="shared" si="19"/>
        <v>0</v>
      </c>
      <c r="AJ52" s="115">
        <f t="shared" si="204"/>
        <v>0</v>
      </c>
      <c r="AK52" s="39"/>
      <c r="AL52" s="39"/>
      <c r="AM52" s="115">
        <f t="shared" si="205"/>
        <v>0</v>
      </c>
      <c r="AN52" s="39"/>
      <c r="AO52" s="39"/>
      <c r="AP52" s="115">
        <f t="shared" si="206"/>
        <v>0</v>
      </c>
      <c r="AQ52" s="39"/>
      <c r="AR52" s="39"/>
      <c r="AS52" s="115">
        <f t="shared" si="207"/>
        <v>0</v>
      </c>
      <c r="AT52" s="39"/>
      <c r="AU52" s="39"/>
      <c r="AV52" s="115">
        <f t="shared" si="208"/>
        <v>0</v>
      </c>
      <c r="AW52" s="39"/>
      <c r="AX52" s="39"/>
      <c r="AY52" s="115">
        <f t="shared" si="209"/>
        <v>0</v>
      </c>
      <c r="AZ52" s="39"/>
      <c r="BA52" s="39"/>
      <c r="BB52" s="115">
        <f t="shared" si="210"/>
        <v>0</v>
      </c>
      <c r="BC52" s="39"/>
      <c r="BD52" s="39"/>
      <c r="BE52" s="115">
        <f t="shared" si="211"/>
        <v>0</v>
      </c>
      <c r="BF52" s="39"/>
      <c r="BG52" s="39"/>
      <c r="BH52" s="115">
        <f t="shared" si="212"/>
        <v>0</v>
      </c>
      <c r="BI52" s="39"/>
      <c r="BJ52" s="39"/>
      <c r="BK52" s="115">
        <f t="shared" si="213"/>
        <v>0</v>
      </c>
      <c r="BL52" s="40">
        <f t="shared" si="214"/>
        <v>0</v>
      </c>
      <c r="BM52" s="39">
        <f t="shared" si="215"/>
        <v>0</v>
      </c>
      <c r="BN52" s="115">
        <f t="shared" si="216"/>
        <v>0</v>
      </c>
      <c r="BO52" s="40"/>
      <c r="BP52" s="39"/>
      <c r="BQ52" s="115">
        <f t="shared" si="217"/>
        <v>0</v>
      </c>
      <c r="BR52" s="40"/>
      <c r="BS52" s="39"/>
      <c r="BT52" s="115">
        <f t="shared" si="218"/>
        <v>0</v>
      </c>
      <c r="BU52" s="40"/>
      <c r="BV52" s="39"/>
      <c r="BW52" s="115">
        <f t="shared" si="219"/>
        <v>0</v>
      </c>
      <c r="BX52" s="40"/>
      <c r="BY52" s="39"/>
      <c r="BZ52" s="115">
        <f t="shared" si="220"/>
        <v>0</v>
      </c>
      <c r="CA52" s="40"/>
      <c r="CB52" s="39"/>
      <c r="CC52" s="115">
        <f t="shared" si="221"/>
        <v>0</v>
      </c>
      <c r="CD52" s="40"/>
      <c r="CE52" s="39"/>
      <c r="CF52" s="115">
        <f t="shared" si="222"/>
        <v>0</v>
      </c>
      <c r="CG52" s="40"/>
      <c r="CH52" s="39"/>
      <c r="CI52" s="115">
        <f t="shared" si="223"/>
        <v>0</v>
      </c>
      <c r="CJ52" s="40"/>
      <c r="CK52" s="39"/>
      <c r="CL52" s="115">
        <f t="shared" si="224"/>
        <v>0</v>
      </c>
      <c r="CM52" s="40">
        <f t="shared" si="41"/>
        <v>0</v>
      </c>
      <c r="CN52" s="39">
        <f t="shared" si="42"/>
        <v>0</v>
      </c>
      <c r="CO52" s="115">
        <f t="shared" si="225"/>
        <v>0</v>
      </c>
      <c r="CP52" s="40"/>
      <c r="CQ52" s="39"/>
      <c r="CR52" s="115">
        <f t="shared" si="226"/>
        <v>0</v>
      </c>
      <c r="CS52" s="40"/>
      <c r="CT52" s="39"/>
      <c r="CU52" s="115">
        <f t="shared" si="227"/>
        <v>0</v>
      </c>
      <c r="CV52" s="40"/>
      <c r="CW52" s="39"/>
      <c r="CX52" s="115">
        <f t="shared" si="228"/>
        <v>0</v>
      </c>
      <c r="CY52" s="40"/>
      <c r="CZ52" s="39"/>
      <c r="DA52" s="115">
        <f t="shared" si="229"/>
        <v>0</v>
      </c>
      <c r="DB52" s="40"/>
      <c r="DC52" s="39"/>
      <c r="DD52" s="115">
        <f t="shared" si="230"/>
        <v>0</v>
      </c>
      <c r="DE52" s="40">
        <f t="shared" si="49"/>
        <v>0</v>
      </c>
      <c r="DF52" s="39">
        <f t="shared" si="50"/>
        <v>0</v>
      </c>
      <c r="DG52" s="115">
        <f t="shared" si="231"/>
        <v>0</v>
      </c>
      <c r="DH52" s="40"/>
      <c r="DI52" s="39"/>
      <c r="DJ52" s="115">
        <f t="shared" si="232"/>
        <v>0</v>
      </c>
      <c r="DK52" s="40"/>
      <c r="DL52" s="39"/>
      <c r="DM52" s="115">
        <f t="shared" si="233"/>
        <v>0</v>
      </c>
      <c r="DN52" s="39">
        <v>16800</v>
      </c>
      <c r="DO52" s="39"/>
      <c r="DP52" s="115">
        <f t="shared" si="234"/>
        <v>16800</v>
      </c>
      <c r="DQ52" s="40"/>
      <c r="DR52" s="39"/>
      <c r="DS52" s="115">
        <f t="shared" si="235"/>
        <v>0</v>
      </c>
      <c r="DT52" s="39">
        <v>36439</v>
      </c>
      <c r="DU52" s="39"/>
      <c r="DV52" s="115">
        <f t="shared" si="236"/>
        <v>36439</v>
      </c>
      <c r="DW52" s="40"/>
      <c r="DX52" s="39"/>
      <c r="DY52" s="115">
        <f t="shared" si="237"/>
        <v>0</v>
      </c>
      <c r="DZ52" s="40"/>
      <c r="EA52" s="39"/>
      <c r="EB52" s="115">
        <f t="shared" si="238"/>
        <v>0</v>
      </c>
      <c r="EC52" s="40">
        <f t="shared" si="59"/>
        <v>53239</v>
      </c>
      <c r="ED52" s="39">
        <f t="shared" si="60"/>
        <v>0</v>
      </c>
      <c r="EE52" s="115">
        <f t="shared" si="239"/>
        <v>53239</v>
      </c>
      <c r="EF52" s="40"/>
      <c r="EG52" s="39"/>
      <c r="EH52" s="115">
        <f t="shared" si="240"/>
        <v>0</v>
      </c>
      <c r="EI52" s="39"/>
      <c r="EJ52" s="39"/>
      <c r="EK52" s="115">
        <f t="shared" si="241"/>
        <v>0</v>
      </c>
      <c r="EL52" s="40"/>
      <c r="EM52" s="39"/>
      <c r="EN52" s="115">
        <f t="shared" si="242"/>
        <v>0</v>
      </c>
      <c r="EO52" s="40">
        <f t="shared" si="65"/>
        <v>0</v>
      </c>
      <c r="EP52" s="39">
        <f t="shared" si="66"/>
        <v>0</v>
      </c>
      <c r="EQ52" s="115">
        <f t="shared" si="243"/>
        <v>0</v>
      </c>
      <c r="ER52" s="39"/>
      <c r="ES52" s="39"/>
      <c r="ET52" s="115">
        <f t="shared" si="244"/>
        <v>0</v>
      </c>
      <c r="EU52" s="40"/>
      <c r="EV52" s="39"/>
      <c r="EW52" s="115">
        <f t="shared" si="245"/>
        <v>0</v>
      </c>
      <c r="EX52" s="40"/>
      <c r="EY52" s="39"/>
      <c r="EZ52" s="115">
        <f t="shared" si="246"/>
        <v>0</v>
      </c>
      <c r="FA52" s="40"/>
      <c r="FB52" s="39"/>
      <c r="FC52" s="115">
        <f t="shared" si="247"/>
        <v>0</v>
      </c>
      <c r="FD52" s="40"/>
      <c r="FE52" s="39"/>
      <c r="FF52" s="115">
        <f t="shared" si="248"/>
        <v>0</v>
      </c>
      <c r="FG52" s="40"/>
      <c r="FH52" s="39"/>
      <c r="FI52" s="115">
        <f t="shared" si="249"/>
        <v>0</v>
      </c>
      <c r="FJ52" s="40">
        <f t="shared" si="74"/>
        <v>0</v>
      </c>
      <c r="FK52" s="39">
        <f t="shared" si="75"/>
        <v>0</v>
      </c>
      <c r="FL52" s="115">
        <f t="shared" si="250"/>
        <v>0</v>
      </c>
      <c r="FM52" s="40"/>
      <c r="FN52" s="39"/>
      <c r="FO52" s="115">
        <f t="shared" si="251"/>
        <v>0</v>
      </c>
      <c r="FP52" s="40"/>
      <c r="FQ52" s="39"/>
      <c r="FR52" s="115">
        <f t="shared" si="252"/>
        <v>0</v>
      </c>
      <c r="FS52" s="39"/>
      <c r="FT52" s="39"/>
      <c r="FU52" s="115">
        <f t="shared" si="253"/>
        <v>0</v>
      </c>
      <c r="FV52" s="40"/>
      <c r="FW52" s="39"/>
      <c r="FX52" s="115">
        <f t="shared" si="254"/>
        <v>0</v>
      </c>
      <c r="FY52" s="40"/>
      <c r="FZ52" s="39"/>
      <c r="GA52" s="115">
        <f t="shared" si="255"/>
        <v>0</v>
      </c>
      <c r="GB52" s="40">
        <f t="shared" si="82"/>
        <v>0</v>
      </c>
      <c r="GC52" s="39">
        <f t="shared" si="83"/>
        <v>0</v>
      </c>
      <c r="GD52" s="115">
        <f t="shared" si="256"/>
        <v>0</v>
      </c>
      <c r="GE52" s="40"/>
      <c r="GF52" s="39"/>
      <c r="GG52" s="115">
        <f t="shared" si="257"/>
        <v>0</v>
      </c>
      <c r="GH52" s="40">
        <f t="shared" si="258"/>
        <v>0</v>
      </c>
      <c r="GI52" s="39">
        <f t="shared" si="86"/>
        <v>0</v>
      </c>
      <c r="GJ52" s="115">
        <f t="shared" si="259"/>
        <v>0</v>
      </c>
      <c r="GK52" s="39"/>
      <c r="GL52" s="39"/>
      <c r="GM52" s="115">
        <f t="shared" si="260"/>
        <v>0</v>
      </c>
      <c r="GN52" s="39"/>
      <c r="GO52" s="39"/>
      <c r="GP52" s="115">
        <f t="shared" si="261"/>
        <v>0</v>
      </c>
      <c r="GQ52" s="40">
        <f t="shared" si="90"/>
        <v>0</v>
      </c>
      <c r="GR52" s="39">
        <f t="shared" si="91"/>
        <v>0</v>
      </c>
      <c r="GS52" s="115">
        <f t="shared" si="262"/>
        <v>0</v>
      </c>
      <c r="GT52" s="40">
        <f t="shared" si="263"/>
        <v>53239</v>
      </c>
      <c r="GU52" s="39">
        <f t="shared" si="264"/>
        <v>0</v>
      </c>
      <c r="GV52" s="115">
        <f t="shared" si="265"/>
        <v>53239</v>
      </c>
      <c r="GW52" s="39"/>
      <c r="GX52" s="39"/>
      <c r="GY52" s="115">
        <f t="shared" si="266"/>
        <v>0</v>
      </c>
      <c r="GZ52" s="39"/>
      <c r="HA52" s="39"/>
      <c r="HB52" s="115">
        <f t="shared" si="267"/>
        <v>0</v>
      </c>
      <c r="HC52" s="39"/>
      <c r="HD52" s="39"/>
      <c r="HE52" s="115">
        <f t="shared" si="268"/>
        <v>0</v>
      </c>
      <c r="HF52" s="39"/>
      <c r="HG52" s="39"/>
      <c r="HH52" s="115">
        <f t="shared" si="269"/>
        <v>0</v>
      </c>
      <c r="HI52" s="39"/>
      <c r="HJ52" s="39"/>
      <c r="HK52" s="115">
        <f t="shared" si="270"/>
        <v>0</v>
      </c>
      <c r="HL52" s="40"/>
      <c r="HM52" s="39"/>
      <c r="HN52" s="115">
        <f t="shared" si="271"/>
        <v>0</v>
      </c>
      <c r="HO52" s="40"/>
      <c r="HP52" s="39"/>
      <c r="HQ52" s="115">
        <f t="shared" si="272"/>
        <v>0</v>
      </c>
      <c r="HR52" s="40"/>
      <c r="HS52" s="39"/>
      <c r="HT52" s="115">
        <f t="shared" si="273"/>
        <v>0</v>
      </c>
      <c r="HU52" s="40">
        <f t="shared" si="274"/>
        <v>0</v>
      </c>
      <c r="HV52" s="39">
        <f t="shared" si="275"/>
        <v>0</v>
      </c>
      <c r="HW52" s="115">
        <f t="shared" si="276"/>
        <v>0</v>
      </c>
      <c r="HX52" s="40"/>
      <c r="HY52" s="39"/>
      <c r="HZ52" s="115">
        <f t="shared" si="277"/>
        <v>0</v>
      </c>
      <c r="IA52" s="40">
        <f t="shared" si="106"/>
        <v>0</v>
      </c>
      <c r="IB52" s="39">
        <f t="shared" si="107"/>
        <v>0</v>
      </c>
      <c r="IC52" s="115">
        <f t="shared" si="278"/>
        <v>0</v>
      </c>
      <c r="ID52" s="40"/>
      <c r="IE52" s="39"/>
      <c r="IF52" s="115">
        <f t="shared" si="279"/>
        <v>0</v>
      </c>
      <c r="IG52" s="40"/>
      <c r="IH52" s="39"/>
      <c r="II52" s="115">
        <f t="shared" si="280"/>
        <v>0</v>
      </c>
      <c r="IJ52" s="40">
        <f t="shared" si="111"/>
        <v>0</v>
      </c>
      <c r="IK52" s="39">
        <f t="shared" si="112"/>
        <v>0</v>
      </c>
      <c r="IL52" s="115">
        <f t="shared" si="281"/>
        <v>0</v>
      </c>
      <c r="IM52" s="40"/>
      <c r="IN52" s="39"/>
      <c r="IO52" s="115">
        <f t="shared" si="282"/>
        <v>0</v>
      </c>
      <c r="IP52" s="40"/>
      <c r="IQ52" s="39"/>
      <c r="IR52" s="115">
        <f t="shared" si="283"/>
        <v>0</v>
      </c>
      <c r="IS52" s="40">
        <f t="shared" si="116"/>
        <v>0</v>
      </c>
      <c r="IT52" s="39">
        <f t="shared" si="117"/>
        <v>0</v>
      </c>
      <c r="IU52" s="115">
        <f t="shared" si="284"/>
        <v>0</v>
      </c>
      <c r="IV52" s="40"/>
      <c r="IW52" s="39"/>
      <c r="IX52" s="115">
        <f t="shared" si="285"/>
        <v>0</v>
      </c>
      <c r="IY52" s="40"/>
      <c r="IZ52" s="39"/>
      <c r="JA52" s="115">
        <f t="shared" si="286"/>
        <v>0</v>
      </c>
      <c r="JB52" s="40">
        <f t="shared" si="121"/>
        <v>0</v>
      </c>
      <c r="JC52" s="39">
        <f t="shared" si="122"/>
        <v>0</v>
      </c>
      <c r="JD52" s="115">
        <f t="shared" si="287"/>
        <v>0</v>
      </c>
      <c r="JE52" s="40"/>
      <c r="JF52" s="39"/>
      <c r="JG52" s="115">
        <f t="shared" si="288"/>
        <v>0</v>
      </c>
      <c r="JH52" s="40"/>
      <c r="JI52" s="39"/>
      <c r="JJ52" s="115">
        <f t="shared" si="289"/>
        <v>0</v>
      </c>
      <c r="JK52" s="40">
        <f t="shared" si="126"/>
        <v>0</v>
      </c>
      <c r="JL52" s="39">
        <f t="shared" si="127"/>
        <v>0</v>
      </c>
      <c r="JM52" s="115">
        <f t="shared" si="290"/>
        <v>0</v>
      </c>
      <c r="JN52" s="40"/>
      <c r="JO52" s="39"/>
      <c r="JP52" s="115">
        <f t="shared" si="291"/>
        <v>0</v>
      </c>
      <c r="JQ52" s="40">
        <f t="shared" si="130"/>
        <v>0</v>
      </c>
      <c r="JR52" s="39">
        <f t="shared" si="131"/>
        <v>0</v>
      </c>
      <c r="JS52" s="115">
        <f t="shared" si="292"/>
        <v>0</v>
      </c>
      <c r="JT52" s="40"/>
      <c r="JU52" s="39"/>
      <c r="JV52" s="115">
        <f t="shared" si="293"/>
        <v>0</v>
      </c>
      <c r="JW52" s="40"/>
      <c r="JX52" s="39"/>
      <c r="JY52" s="115">
        <f t="shared" si="294"/>
        <v>0</v>
      </c>
      <c r="JZ52" s="40"/>
      <c r="KA52" s="39"/>
      <c r="KB52" s="115">
        <f t="shared" si="295"/>
        <v>0</v>
      </c>
      <c r="KC52" s="40">
        <f t="shared" si="136"/>
        <v>0</v>
      </c>
      <c r="KD52" s="39">
        <f t="shared" si="137"/>
        <v>0</v>
      </c>
      <c r="KE52" s="115">
        <f t="shared" si="296"/>
        <v>0</v>
      </c>
      <c r="KF52" s="40"/>
      <c r="KG52" s="39"/>
      <c r="KH52" s="115">
        <f t="shared" si="297"/>
        <v>0</v>
      </c>
      <c r="KI52" s="40"/>
      <c r="KJ52" s="39"/>
      <c r="KK52" s="115">
        <f t="shared" si="298"/>
        <v>0</v>
      </c>
      <c r="KL52" s="40"/>
      <c r="KM52" s="39"/>
      <c r="KN52" s="115">
        <f t="shared" si="299"/>
        <v>0</v>
      </c>
      <c r="KO52" s="40"/>
      <c r="KP52" s="39"/>
      <c r="KQ52" s="115">
        <f t="shared" si="300"/>
        <v>0</v>
      </c>
      <c r="KR52" s="40">
        <f t="shared" si="143"/>
        <v>0</v>
      </c>
      <c r="KS52" s="39">
        <f t="shared" si="144"/>
        <v>0</v>
      </c>
      <c r="KT52" s="115">
        <f t="shared" si="301"/>
        <v>0</v>
      </c>
      <c r="KU52" s="40">
        <f t="shared" si="146"/>
        <v>0</v>
      </c>
      <c r="KV52" s="39">
        <f t="shared" si="147"/>
        <v>0</v>
      </c>
      <c r="KW52" s="115">
        <f t="shared" si="302"/>
        <v>0</v>
      </c>
      <c r="KX52" s="39"/>
      <c r="KY52" s="39"/>
      <c r="KZ52" s="115">
        <f t="shared" si="303"/>
        <v>0</v>
      </c>
      <c r="LA52" s="39"/>
      <c r="LB52" s="39"/>
      <c r="LC52" s="115">
        <f t="shared" si="304"/>
        <v>0</v>
      </c>
      <c r="LD52" s="39"/>
      <c r="LE52" s="39"/>
      <c r="LF52" s="115">
        <f t="shared" si="305"/>
        <v>0</v>
      </c>
      <c r="LG52" s="39"/>
      <c r="LH52" s="39"/>
      <c r="LI52" s="115">
        <f t="shared" si="306"/>
        <v>0</v>
      </c>
      <c r="LJ52" s="39"/>
      <c r="LK52" s="39"/>
      <c r="LL52" s="115">
        <f t="shared" si="307"/>
        <v>0</v>
      </c>
      <c r="LM52" s="40">
        <f t="shared" si="154"/>
        <v>0</v>
      </c>
      <c r="LN52" s="39">
        <f t="shared" si="155"/>
        <v>0</v>
      </c>
      <c r="LO52" s="115">
        <f t="shared" si="308"/>
        <v>0</v>
      </c>
      <c r="LP52" s="40"/>
      <c r="LQ52" s="39"/>
      <c r="LR52" s="115">
        <f t="shared" si="309"/>
        <v>0</v>
      </c>
      <c r="LS52" s="39"/>
      <c r="LT52" s="39"/>
      <c r="LU52" s="115">
        <f t="shared" si="310"/>
        <v>0</v>
      </c>
      <c r="LV52" s="39">
        <f>157496+78740</f>
        <v>236236</v>
      </c>
      <c r="LW52" s="39"/>
      <c r="LX52" s="115">
        <f t="shared" si="311"/>
        <v>236236</v>
      </c>
      <c r="LY52" s="39"/>
      <c r="LZ52" s="39"/>
      <c r="MA52" s="115">
        <f t="shared" si="312"/>
        <v>0</v>
      </c>
      <c r="MB52" s="40">
        <f t="shared" si="161"/>
        <v>236236</v>
      </c>
      <c r="MC52" s="39">
        <f t="shared" si="162"/>
        <v>0</v>
      </c>
      <c r="MD52" s="115">
        <f t="shared" si="313"/>
        <v>236236</v>
      </c>
      <c r="ME52" s="40">
        <f t="shared" si="164"/>
        <v>236236</v>
      </c>
      <c r="MF52" s="39">
        <f t="shared" si="165"/>
        <v>0</v>
      </c>
      <c r="MG52" s="115">
        <f t="shared" si="314"/>
        <v>236236</v>
      </c>
      <c r="MH52" s="40"/>
      <c r="MI52" s="39"/>
      <c r="MJ52" s="115">
        <f t="shared" si="315"/>
        <v>0</v>
      </c>
      <c r="MK52" s="39"/>
      <c r="ML52" s="39"/>
      <c r="MM52" s="115">
        <f t="shared" si="316"/>
        <v>0</v>
      </c>
      <c r="MN52" s="39"/>
      <c r="MO52" s="39"/>
      <c r="MP52" s="115">
        <f t="shared" si="317"/>
        <v>0</v>
      </c>
      <c r="MQ52" s="39"/>
      <c r="MR52" s="39"/>
      <c r="MS52" s="115">
        <f t="shared" si="318"/>
        <v>0</v>
      </c>
      <c r="MT52" s="39"/>
      <c r="MU52" s="39"/>
      <c r="MV52" s="115">
        <f t="shared" si="319"/>
        <v>0</v>
      </c>
      <c r="MW52" s="40">
        <f t="shared" si="172"/>
        <v>0</v>
      </c>
      <c r="MX52" s="39">
        <f t="shared" si="173"/>
        <v>0</v>
      </c>
      <c r="MY52" s="115">
        <f t="shared" si="320"/>
        <v>0</v>
      </c>
      <c r="MZ52" s="39"/>
      <c r="NA52" s="39"/>
      <c r="NB52" s="115">
        <f t="shared" si="321"/>
        <v>0</v>
      </c>
      <c r="NC52" s="39"/>
      <c r="ND52" s="39"/>
      <c r="NE52" s="115">
        <f t="shared" si="322"/>
        <v>0</v>
      </c>
      <c r="NF52" s="40">
        <f t="shared" si="177"/>
        <v>0</v>
      </c>
      <c r="NG52" s="39">
        <f t="shared" si="178"/>
        <v>0</v>
      </c>
      <c r="NH52" s="115">
        <f t="shared" si="323"/>
        <v>0</v>
      </c>
      <c r="NI52" s="39"/>
      <c r="NJ52" s="39"/>
      <c r="NK52" s="115">
        <f t="shared" si="324"/>
        <v>0</v>
      </c>
      <c r="NL52" s="39"/>
      <c r="NM52" s="39"/>
      <c r="NN52" s="115">
        <f t="shared" si="325"/>
        <v>0</v>
      </c>
      <c r="NO52" s="40">
        <f t="shared" si="182"/>
        <v>0</v>
      </c>
      <c r="NP52" s="39">
        <f t="shared" si="183"/>
        <v>0</v>
      </c>
      <c r="NQ52" s="115">
        <f t="shared" si="326"/>
        <v>0</v>
      </c>
      <c r="NR52" s="39"/>
      <c r="NS52" s="39"/>
      <c r="NT52" s="115">
        <f t="shared" si="327"/>
        <v>0</v>
      </c>
      <c r="NU52" s="39">
        <f t="shared" si="186"/>
        <v>0</v>
      </c>
      <c r="NV52" s="39">
        <f t="shared" si="187"/>
        <v>0</v>
      </c>
      <c r="NW52" s="115">
        <f t="shared" si="328"/>
        <v>0</v>
      </c>
      <c r="NX52" s="40">
        <f t="shared" si="329"/>
        <v>0</v>
      </c>
      <c r="NY52" s="39">
        <f t="shared" si="190"/>
        <v>0</v>
      </c>
      <c r="NZ52" s="115">
        <f t="shared" si="330"/>
        <v>0</v>
      </c>
      <c r="OA52" s="40">
        <f t="shared" si="331"/>
        <v>289475</v>
      </c>
      <c r="OB52" s="39">
        <f t="shared" si="332"/>
        <v>0</v>
      </c>
      <c r="OC52" s="115">
        <f t="shared" si="333"/>
        <v>289475</v>
      </c>
      <c r="OD52" s="40">
        <f t="shared" si="334"/>
        <v>289475</v>
      </c>
      <c r="OE52" s="39">
        <f t="shared" si="335"/>
        <v>0</v>
      </c>
      <c r="OF52" s="115">
        <f t="shared" si="336"/>
        <v>289475</v>
      </c>
    </row>
    <row r="53" spans="1:396" s="51" customFormat="1" x14ac:dyDescent="0.25">
      <c r="A53" s="36">
        <v>43</v>
      </c>
      <c r="B53" s="37" t="s">
        <v>245</v>
      </c>
      <c r="C53" s="70" t="s">
        <v>201</v>
      </c>
      <c r="D53" s="39">
        <v>180174</v>
      </c>
      <c r="E53" s="39"/>
      <c r="F53" s="115">
        <f t="shared" si="194"/>
        <v>180174</v>
      </c>
      <c r="G53" s="41">
        <v>1568</v>
      </c>
      <c r="H53" s="39"/>
      <c r="I53" s="115">
        <f t="shared" si="195"/>
        <v>1568</v>
      </c>
      <c r="J53" s="39">
        <v>2875</v>
      </c>
      <c r="K53" s="39"/>
      <c r="L53" s="115">
        <f t="shared" si="196"/>
        <v>2875</v>
      </c>
      <c r="M53" s="39">
        <v>3463</v>
      </c>
      <c r="N53" s="39"/>
      <c r="O53" s="115">
        <f t="shared" si="197"/>
        <v>3463</v>
      </c>
      <c r="P53" s="39">
        <v>1176</v>
      </c>
      <c r="Q53" s="39"/>
      <c r="R53" s="115">
        <f t="shared" si="198"/>
        <v>1176</v>
      </c>
      <c r="S53" s="39">
        <v>5815</v>
      </c>
      <c r="T53" s="39"/>
      <c r="U53" s="115">
        <f t="shared" si="199"/>
        <v>5815</v>
      </c>
      <c r="V53" s="39">
        <v>980</v>
      </c>
      <c r="W53" s="39"/>
      <c r="X53" s="115">
        <f t="shared" si="200"/>
        <v>980</v>
      </c>
      <c r="Y53" s="39">
        <v>2156</v>
      </c>
      <c r="Z53" s="39"/>
      <c r="AA53" s="115">
        <f t="shared" si="201"/>
        <v>2156</v>
      </c>
      <c r="AB53" s="40">
        <f t="shared" si="14"/>
        <v>18033</v>
      </c>
      <c r="AC53" s="39">
        <f t="shared" si="15"/>
        <v>0</v>
      </c>
      <c r="AD53" s="115">
        <f t="shared" si="202"/>
        <v>18033</v>
      </c>
      <c r="AE53" s="39"/>
      <c r="AF53" s="39"/>
      <c r="AG53" s="115">
        <f t="shared" si="203"/>
        <v>0</v>
      </c>
      <c r="AH53" s="40">
        <f t="shared" si="18"/>
        <v>198207</v>
      </c>
      <c r="AI53" s="39">
        <f t="shared" si="19"/>
        <v>0</v>
      </c>
      <c r="AJ53" s="115">
        <f t="shared" si="204"/>
        <v>198207</v>
      </c>
      <c r="AK53" s="39"/>
      <c r="AL53" s="39"/>
      <c r="AM53" s="115">
        <f t="shared" si="205"/>
        <v>0</v>
      </c>
      <c r="AN53" s="39"/>
      <c r="AO53" s="39"/>
      <c r="AP53" s="115">
        <f t="shared" si="206"/>
        <v>0</v>
      </c>
      <c r="AQ53" s="39"/>
      <c r="AR53" s="39"/>
      <c r="AS53" s="115">
        <f t="shared" si="207"/>
        <v>0</v>
      </c>
      <c r="AT53" s="39"/>
      <c r="AU53" s="39"/>
      <c r="AV53" s="115">
        <f t="shared" si="208"/>
        <v>0</v>
      </c>
      <c r="AW53" s="39"/>
      <c r="AX53" s="39"/>
      <c r="AY53" s="115">
        <f t="shared" si="209"/>
        <v>0</v>
      </c>
      <c r="AZ53" s="39"/>
      <c r="BA53" s="39"/>
      <c r="BB53" s="115">
        <f t="shared" si="210"/>
        <v>0</v>
      </c>
      <c r="BC53" s="39"/>
      <c r="BD53" s="39"/>
      <c r="BE53" s="115">
        <f t="shared" si="211"/>
        <v>0</v>
      </c>
      <c r="BF53" s="39"/>
      <c r="BG53" s="39"/>
      <c r="BH53" s="115">
        <f t="shared" si="212"/>
        <v>0</v>
      </c>
      <c r="BI53" s="39"/>
      <c r="BJ53" s="39"/>
      <c r="BK53" s="115">
        <f t="shared" si="213"/>
        <v>0</v>
      </c>
      <c r="BL53" s="40">
        <f t="shared" si="214"/>
        <v>0</v>
      </c>
      <c r="BM53" s="39">
        <f t="shared" si="215"/>
        <v>0</v>
      </c>
      <c r="BN53" s="115">
        <f t="shared" si="216"/>
        <v>0</v>
      </c>
      <c r="BO53" s="40"/>
      <c r="BP53" s="39"/>
      <c r="BQ53" s="115">
        <f t="shared" si="217"/>
        <v>0</v>
      </c>
      <c r="BR53" s="40"/>
      <c r="BS53" s="39"/>
      <c r="BT53" s="115">
        <f t="shared" si="218"/>
        <v>0</v>
      </c>
      <c r="BU53" s="40"/>
      <c r="BV53" s="39"/>
      <c r="BW53" s="115">
        <f t="shared" si="219"/>
        <v>0</v>
      </c>
      <c r="BX53" s="40"/>
      <c r="BY53" s="39"/>
      <c r="BZ53" s="115">
        <f t="shared" si="220"/>
        <v>0</v>
      </c>
      <c r="CA53" s="40"/>
      <c r="CB53" s="39"/>
      <c r="CC53" s="115">
        <f t="shared" si="221"/>
        <v>0</v>
      </c>
      <c r="CD53" s="40"/>
      <c r="CE53" s="39"/>
      <c r="CF53" s="115">
        <f t="shared" si="222"/>
        <v>0</v>
      </c>
      <c r="CG53" s="40"/>
      <c r="CH53" s="39"/>
      <c r="CI53" s="115">
        <f t="shared" si="223"/>
        <v>0</v>
      </c>
      <c r="CJ53" s="40"/>
      <c r="CK53" s="39"/>
      <c r="CL53" s="115">
        <f t="shared" si="224"/>
        <v>0</v>
      </c>
      <c r="CM53" s="40">
        <f t="shared" si="41"/>
        <v>0</v>
      </c>
      <c r="CN53" s="39">
        <f t="shared" si="42"/>
        <v>0</v>
      </c>
      <c r="CO53" s="115">
        <f t="shared" si="225"/>
        <v>0</v>
      </c>
      <c r="CP53" s="40"/>
      <c r="CQ53" s="39"/>
      <c r="CR53" s="115">
        <f t="shared" si="226"/>
        <v>0</v>
      </c>
      <c r="CS53" s="40"/>
      <c r="CT53" s="39"/>
      <c r="CU53" s="115">
        <f t="shared" si="227"/>
        <v>0</v>
      </c>
      <c r="CV53" s="40"/>
      <c r="CW53" s="39"/>
      <c r="CX53" s="115">
        <f t="shared" si="228"/>
        <v>0</v>
      </c>
      <c r="CY53" s="40"/>
      <c r="CZ53" s="39"/>
      <c r="DA53" s="115">
        <f t="shared" si="229"/>
        <v>0</v>
      </c>
      <c r="DB53" s="40"/>
      <c r="DC53" s="39"/>
      <c r="DD53" s="115">
        <f t="shared" si="230"/>
        <v>0</v>
      </c>
      <c r="DE53" s="40">
        <f t="shared" si="49"/>
        <v>0</v>
      </c>
      <c r="DF53" s="39">
        <f t="shared" si="50"/>
        <v>0</v>
      </c>
      <c r="DG53" s="115">
        <f t="shared" si="231"/>
        <v>0</v>
      </c>
      <c r="DH53" s="40"/>
      <c r="DI53" s="39"/>
      <c r="DJ53" s="115">
        <f t="shared" si="232"/>
        <v>0</v>
      </c>
      <c r="DK53" s="40"/>
      <c r="DL53" s="39"/>
      <c r="DM53" s="115">
        <f t="shared" si="233"/>
        <v>0</v>
      </c>
      <c r="DN53" s="39"/>
      <c r="DO53" s="39"/>
      <c r="DP53" s="115">
        <f t="shared" si="234"/>
        <v>0</v>
      </c>
      <c r="DQ53" s="40"/>
      <c r="DR53" s="39"/>
      <c r="DS53" s="115">
        <f t="shared" si="235"/>
        <v>0</v>
      </c>
      <c r="DT53" s="39"/>
      <c r="DU53" s="39"/>
      <c r="DV53" s="115">
        <f t="shared" si="236"/>
        <v>0</v>
      </c>
      <c r="DW53" s="40"/>
      <c r="DX53" s="39"/>
      <c r="DY53" s="115">
        <f t="shared" si="237"/>
        <v>0</v>
      </c>
      <c r="DZ53" s="40"/>
      <c r="EA53" s="39"/>
      <c r="EB53" s="115">
        <f t="shared" si="238"/>
        <v>0</v>
      </c>
      <c r="EC53" s="40">
        <f t="shared" si="59"/>
        <v>0</v>
      </c>
      <c r="ED53" s="39">
        <f t="shared" si="60"/>
        <v>0</v>
      </c>
      <c r="EE53" s="115">
        <f t="shared" si="239"/>
        <v>0</v>
      </c>
      <c r="EF53" s="40"/>
      <c r="EG53" s="39"/>
      <c r="EH53" s="115">
        <f t="shared" si="240"/>
        <v>0</v>
      </c>
      <c r="EI53" s="39"/>
      <c r="EJ53" s="39"/>
      <c r="EK53" s="115">
        <f t="shared" si="241"/>
        <v>0</v>
      </c>
      <c r="EL53" s="40"/>
      <c r="EM53" s="39"/>
      <c r="EN53" s="115">
        <f t="shared" si="242"/>
        <v>0</v>
      </c>
      <c r="EO53" s="40">
        <f t="shared" si="65"/>
        <v>0</v>
      </c>
      <c r="EP53" s="39">
        <f t="shared" si="66"/>
        <v>0</v>
      </c>
      <c r="EQ53" s="115">
        <f t="shared" si="243"/>
        <v>0</v>
      </c>
      <c r="ER53" s="39"/>
      <c r="ES53" s="39"/>
      <c r="ET53" s="115">
        <f t="shared" si="244"/>
        <v>0</v>
      </c>
      <c r="EU53" s="40"/>
      <c r="EV53" s="39"/>
      <c r="EW53" s="115">
        <f t="shared" si="245"/>
        <v>0</v>
      </c>
      <c r="EX53" s="40"/>
      <c r="EY53" s="39"/>
      <c r="EZ53" s="115">
        <f t="shared" si="246"/>
        <v>0</v>
      </c>
      <c r="FA53" s="40"/>
      <c r="FB53" s="39"/>
      <c r="FC53" s="115">
        <f t="shared" si="247"/>
        <v>0</v>
      </c>
      <c r="FD53" s="40"/>
      <c r="FE53" s="39"/>
      <c r="FF53" s="115">
        <f t="shared" si="248"/>
        <v>0</v>
      </c>
      <c r="FG53" s="40"/>
      <c r="FH53" s="39"/>
      <c r="FI53" s="115">
        <f t="shared" si="249"/>
        <v>0</v>
      </c>
      <c r="FJ53" s="40">
        <f t="shared" si="74"/>
        <v>0</v>
      </c>
      <c r="FK53" s="39">
        <f t="shared" si="75"/>
        <v>0</v>
      </c>
      <c r="FL53" s="115">
        <f t="shared" si="250"/>
        <v>0</v>
      </c>
      <c r="FM53" s="40"/>
      <c r="FN53" s="39"/>
      <c r="FO53" s="115">
        <f t="shared" si="251"/>
        <v>0</v>
      </c>
      <c r="FP53" s="40"/>
      <c r="FQ53" s="39"/>
      <c r="FR53" s="115">
        <f t="shared" si="252"/>
        <v>0</v>
      </c>
      <c r="FS53" s="39"/>
      <c r="FT53" s="39"/>
      <c r="FU53" s="115">
        <f t="shared" si="253"/>
        <v>0</v>
      </c>
      <c r="FV53" s="40"/>
      <c r="FW53" s="39"/>
      <c r="FX53" s="115">
        <f t="shared" si="254"/>
        <v>0</v>
      </c>
      <c r="FY53" s="40"/>
      <c r="FZ53" s="39"/>
      <c r="GA53" s="115">
        <f t="shared" si="255"/>
        <v>0</v>
      </c>
      <c r="GB53" s="40">
        <f t="shared" si="82"/>
        <v>0</v>
      </c>
      <c r="GC53" s="39">
        <f t="shared" si="83"/>
        <v>0</v>
      </c>
      <c r="GD53" s="115">
        <f t="shared" si="256"/>
        <v>0</v>
      </c>
      <c r="GE53" s="40"/>
      <c r="GF53" s="39"/>
      <c r="GG53" s="115">
        <f t="shared" si="257"/>
        <v>0</v>
      </c>
      <c r="GH53" s="40">
        <f t="shared" si="258"/>
        <v>0</v>
      </c>
      <c r="GI53" s="39">
        <f t="shared" si="86"/>
        <v>0</v>
      </c>
      <c r="GJ53" s="115">
        <f t="shared" si="259"/>
        <v>0</v>
      </c>
      <c r="GK53" s="39"/>
      <c r="GL53" s="39"/>
      <c r="GM53" s="115">
        <f t="shared" si="260"/>
        <v>0</v>
      </c>
      <c r="GN53" s="39"/>
      <c r="GO53" s="39"/>
      <c r="GP53" s="115">
        <f t="shared" si="261"/>
        <v>0</v>
      </c>
      <c r="GQ53" s="40">
        <f t="shared" si="90"/>
        <v>0</v>
      </c>
      <c r="GR53" s="39">
        <f t="shared" si="91"/>
        <v>0</v>
      </c>
      <c r="GS53" s="115">
        <f t="shared" si="262"/>
        <v>0</v>
      </c>
      <c r="GT53" s="40">
        <f t="shared" si="263"/>
        <v>0</v>
      </c>
      <c r="GU53" s="39">
        <f t="shared" si="264"/>
        <v>0</v>
      </c>
      <c r="GV53" s="115">
        <f t="shared" si="265"/>
        <v>0</v>
      </c>
      <c r="GW53" s="39"/>
      <c r="GX53" s="39"/>
      <c r="GY53" s="115">
        <f t="shared" si="266"/>
        <v>0</v>
      </c>
      <c r="GZ53" s="39"/>
      <c r="HA53" s="39"/>
      <c r="HB53" s="115">
        <f t="shared" si="267"/>
        <v>0</v>
      </c>
      <c r="HC53" s="39"/>
      <c r="HD53" s="39"/>
      <c r="HE53" s="115">
        <f t="shared" si="268"/>
        <v>0</v>
      </c>
      <c r="HF53" s="39"/>
      <c r="HG53" s="39"/>
      <c r="HH53" s="115">
        <f t="shared" si="269"/>
        <v>0</v>
      </c>
      <c r="HI53" s="39"/>
      <c r="HJ53" s="39"/>
      <c r="HK53" s="115">
        <f t="shared" si="270"/>
        <v>0</v>
      </c>
      <c r="HL53" s="40"/>
      <c r="HM53" s="39"/>
      <c r="HN53" s="115">
        <f t="shared" si="271"/>
        <v>0</v>
      </c>
      <c r="HO53" s="40"/>
      <c r="HP53" s="39"/>
      <c r="HQ53" s="115">
        <f t="shared" si="272"/>
        <v>0</v>
      </c>
      <c r="HR53" s="40"/>
      <c r="HS53" s="39"/>
      <c r="HT53" s="115">
        <f t="shared" si="273"/>
        <v>0</v>
      </c>
      <c r="HU53" s="40">
        <f t="shared" si="274"/>
        <v>0</v>
      </c>
      <c r="HV53" s="39">
        <f t="shared" si="275"/>
        <v>0</v>
      </c>
      <c r="HW53" s="115">
        <f t="shared" si="276"/>
        <v>0</v>
      </c>
      <c r="HX53" s="40"/>
      <c r="HY53" s="39"/>
      <c r="HZ53" s="115">
        <f t="shared" si="277"/>
        <v>0</v>
      </c>
      <c r="IA53" s="40">
        <f t="shared" si="106"/>
        <v>0</v>
      </c>
      <c r="IB53" s="39">
        <f t="shared" si="107"/>
        <v>0</v>
      </c>
      <c r="IC53" s="115">
        <f t="shared" si="278"/>
        <v>0</v>
      </c>
      <c r="ID53" s="40"/>
      <c r="IE53" s="39"/>
      <c r="IF53" s="115">
        <f t="shared" si="279"/>
        <v>0</v>
      </c>
      <c r="IG53" s="40"/>
      <c r="IH53" s="39"/>
      <c r="II53" s="115">
        <f t="shared" si="280"/>
        <v>0</v>
      </c>
      <c r="IJ53" s="40">
        <f t="shared" si="111"/>
        <v>0</v>
      </c>
      <c r="IK53" s="39">
        <f t="shared" si="112"/>
        <v>0</v>
      </c>
      <c r="IL53" s="115">
        <f t="shared" si="281"/>
        <v>0</v>
      </c>
      <c r="IM53" s="40"/>
      <c r="IN53" s="39"/>
      <c r="IO53" s="115">
        <f t="shared" si="282"/>
        <v>0</v>
      </c>
      <c r="IP53" s="40"/>
      <c r="IQ53" s="39"/>
      <c r="IR53" s="115">
        <f t="shared" si="283"/>
        <v>0</v>
      </c>
      <c r="IS53" s="40">
        <f t="shared" si="116"/>
        <v>0</v>
      </c>
      <c r="IT53" s="39">
        <f t="shared" si="117"/>
        <v>0</v>
      </c>
      <c r="IU53" s="115">
        <f t="shared" si="284"/>
        <v>0</v>
      </c>
      <c r="IV53" s="40"/>
      <c r="IW53" s="39"/>
      <c r="IX53" s="115">
        <f t="shared" si="285"/>
        <v>0</v>
      </c>
      <c r="IY53" s="40"/>
      <c r="IZ53" s="39"/>
      <c r="JA53" s="115">
        <f t="shared" si="286"/>
        <v>0</v>
      </c>
      <c r="JB53" s="40">
        <f t="shared" si="121"/>
        <v>0</v>
      </c>
      <c r="JC53" s="39">
        <f t="shared" si="122"/>
        <v>0</v>
      </c>
      <c r="JD53" s="115">
        <f t="shared" si="287"/>
        <v>0</v>
      </c>
      <c r="JE53" s="40"/>
      <c r="JF53" s="39"/>
      <c r="JG53" s="115">
        <f t="shared" si="288"/>
        <v>0</v>
      </c>
      <c r="JH53" s="40"/>
      <c r="JI53" s="39"/>
      <c r="JJ53" s="115">
        <f t="shared" si="289"/>
        <v>0</v>
      </c>
      <c r="JK53" s="40">
        <f t="shared" si="126"/>
        <v>0</v>
      </c>
      <c r="JL53" s="39">
        <f t="shared" si="127"/>
        <v>0</v>
      </c>
      <c r="JM53" s="115">
        <f t="shared" si="290"/>
        <v>0</v>
      </c>
      <c r="JN53" s="40"/>
      <c r="JO53" s="39"/>
      <c r="JP53" s="115">
        <f t="shared" si="291"/>
        <v>0</v>
      </c>
      <c r="JQ53" s="40">
        <f t="shared" si="130"/>
        <v>0</v>
      </c>
      <c r="JR53" s="39">
        <f t="shared" si="131"/>
        <v>0</v>
      </c>
      <c r="JS53" s="115">
        <f t="shared" si="292"/>
        <v>0</v>
      </c>
      <c r="JT53" s="40"/>
      <c r="JU53" s="39"/>
      <c r="JV53" s="115">
        <f t="shared" si="293"/>
        <v>0</v>
      </c>
      <c r="JW53" s="40"/>
      <c r="JX53" s="39"/>
      <c r="JY53" s="115">
        <f t="shared" si="294"/>
        <v>0</v>
      </c>
      <c r="JZ53" s="40"/>
      <c r="KA53" s="39"/>
      <c r="KB53" s="115">
        <f t="shared" si="295"/>
        <v>0</v>
      </c>
      <c r="KC53" s="40">
        <f t="shared" si="136"/>
        <v>0</v>
      </c>
      <c r="KD53" s="39">
        <f t="shared" si="137"/>
        <v>0</v>
      </c>
      <c r="KE53" s="115">
        <f t="shared" si="296"/>
        <v>0</v>
      </c>
      <c r="KF53" s="40"/>
      <c r="KG53" s="39"/>
      <c r="KH53" s="115">
        <f t="shared" si="297"/>
        <v>0</v>
      </c>
      <c r="KI53" s="40"/>
      <c r="KJ53" s="39"/>
      <c r="KK53" s="115">
        <f t="shared" si="298"/>
        <v>0</v>
      </c>
      <c r="KL53" s="40"/>
      <c r="KM53" s="39"/>
      <c r="KN53" s="115">
        <f t="shared" si="299"/>
        <v>0</v>
      </c>
      <c r="KO53" s="40"/>
      <c r="KP53" s="39"/>
      <c r="KQ53" s="115">
        <f t="shared" si="300"/>
        <v>0</v>
      </c>
      <c r="KR53" s="40">
        <f t="shared" si="143"/>
        <v>0</v>
      </c>
      <c r="KS53" s="39">
        <f t="shared" si="144"/>
        <v>0</v>
      </c>
      <c r="KT53" s="115">
        <f t="shared" si="301"/>
        <v>0</v>
      </c>
      <c r="KU53" s="40">
        <f t="shared" si="146"/>
        <v>0</v>
      </c>
      <c r="KV53" s="39">
        <f t="shared" si="147"/>
        <v>0</v>
      </c>
      <c r="KW53" s="115">
        <f t="shared" si="302"/>
        <v>0</v>
      </c>
      <c r="KX53" s="39"/>
      <c r="KY53" s="39"/>
      <c r="KZ53" s="115">
        <f t="shared" si="303"/>
        <v>0</v>
      </c>
      <c r="LA53" s="39"/>
      <c r="LB53" s="39"/>
      <c r="LC53" s="115">
        <f t="shared" si="304"/>
        <v>0</v>
      </c>
      <c r="LD53" s="39"/>
      <c r="LE53" s="39"/>
      <c r="LF53" s="115">
        <f t="shared" si="305"/>
        <v>0</v>
      </c>
      <c r="LG53" s="39"/>
      <c r="LH53" s="39"/>
      <c r="LI53" s="115">
        <f t="shared" si="306"/>
        <v>0</v>
      </c>
      <c r="LJ53" s="39"/>
      <c r="LK53" s="39"/>
      <c r="LL53" s="115">
        <f t="shared" si="307"/>
        <v>0</v>
      </c>
      <c r="LM53" s="40">
        <f t="shared" si="154"/>
        <v>0</v>
      </c>
      <c r="LN53" s="39">
        <f t="shared" si="155"/>
        <v>0</v>
      </c>
      <c r="LO53" s="115">
        <f t="shared" si="308"/>
        <v>0</v>
      </c>
      <c r="LP53" s="40"/>
      <c r="LQ53" s="39"/>
      <c r="LR53" s="115">
        <f t="shared" si="309"/>
        <v>0</v>
      </c>
      <c r="LS53" s="39"/>
      <c r="LT53" s="39"/>
      <c r="LU53" s="115">
        <f t="shared" si="310"/>
        <v>0</v>
      </c>
      <c r="LV53" s="39"/>
      <c r="LW53" s="39"/>
      <c r="LX53" s="115">
        <f t="shared" si="311"/>
        <v>0</v>
      </c>
      <c r="LY53" s="39"/>
      <c r="LZ53" s="39"/>
      <c r="MA53" s="115">
        <f t="shared" si="312"/>
        <v>0</v>
      </c>
      <c r="MB53" s="40">
        <f t="shared" si="161"/>
        <v>0</v>
      </c>
      <c r="MC53" s="39">
        <f t="shared" si="162"/>
        <v>0</v>
      </c>
      <c r="MD53" s="115">
        <f t="shared" si="313"/>
        <v>0</v>
      </c>
      <c r="ME53" s="40">
        <f t="shared" si="164"/>
        <v>0</v>
      </c>
      <c r="MF53" s="39">
        <f t="shared" si="165"/>
        <v>0</v>
      </c>
      <c r="MG53" s="115">
        <f t="shared" si="314"/>
        <v>0</v>
      </c>
      <c r="MH53" s="40"/>
      <c r="MI53" s="39"/>
      <c r="MJ53" s="115">
        <f t="shared" si="315"/>
        <v>0</v>
      </c>
      <c r="MK53" s="39"/>
      <c r="ML53" s="39"/>
      <c r="MM53" s="115">
        <f t="shared" si="316"/>
        <v>0</v>
      </c>
      <c r="MN53" s="39"/>
      <c r="MO53" s="39"/>
      <c r="MP53" s="115">
        <f t="shared" si="317"/>
        <v>0</v>
      </c>
      <c r="MQ53" s="39"/>
      <c r="MR53" s="39"/>
      <c r="MS53" s="115">
        <f t="shared" si="318"/>
        <v>0</v>
      </c>
      <c r="MT53" s="39"/>
      <c r="MU53" s="39"/>
      <c r="MV53" s="115">
        <f t="shared" si="319"/>
        <v>0</v>
      </c>
      <c r="MW53" s="40">
        <f t="shared" si="172"/>
        <v>0</v>
      </c>
      <c r="MX53" s="39">
        <f t="shared" si="173"/>
        <v>0</v>
      </c>
      <c r="MY53" s="115">
        <f t="shared" si="320"/>
        <v>0</v>
      </c>
      <c r="MZ53" s="39"/>
      <c r="NA53" s="39"/>
      <c r="NB53" s="115">
        <f t="shared" si="321"/>
        <v>0</v>
      </c>
      <c r="NC53" s="39"/>
      <c r="ND53" s="39"/>
      <c r="NE53" s="115">
        <f t="shared" si="322"/>
        <v>0</v>
      </c>
      <c r="NF53" s="40">
        <f t="shared" si="177"/>
        <v>0</v>
      </c>
      <c r="NG53" s="39">
        <f t="shared" si="178"/>
        <v>0</v>
      </c>
      <c r="NH53" s="115">
        <f t="shared" si="323"/>
        <v>0</v>
      </c>
      <c r="NI53" s="39"/>
      <c r="NJ53" s="39"/>
      <c r="NK53" s="115">
        <f t="shared" si="324"/>
        <v>0</v>
      </c>
      <c r="NL53" s="39"/>
      <c r="NM53" s="39"/>
      <c r="NN53" s="115">
        <f t="shared" si="325"/>
        <v>0</v>
      </c>
      <c r="NO53" s="40">
        <f t="shared" si="182"/>
        <v>0</v>
      </c>
      <c r="NP53" s="39">
        <f t="shared" si="183"/>
        <v>0</v>
      </c>
      <c r="NQ53" s="115">
        <f t="shared" si="326"/>
        <v>0</v>
      </c>
      <c r="NR53" s="39"/>
      <c r="NS53" s="39"/>
      <c r="NT53" s="115">
        <f t="shared" si="327"/>
        <v>0</v>
      </c>
      <c r="NU53" s="39">
        <f t="shared" si="186"/>
        <v>0</v>
      </c>
      <c r="NV53" s="39">
        <f t="shared" si="187"/>
        <v>0</v>
      </c>
      <c r="NW53" s="115">
        <f t="shared" si="328"/>
        <v>0</v>
      </c>
      <c r="NX53" s="40">
        <f t="shared" si="329"/>
        <v>0</v>
      </c>
      <c r="NY53" s="39">
        <f t="shared" si="190"/>
        <v>0</v>
      </c>
      <c r="NZ53" s="115">
        <f t="shared" si="330"/>
        <v>0</v>
      </c>
      <c r="OA53" s="40">
        <f t="shared" si="331"/>
        <v>0</v>
      </c>
      <c r="OB53" s="39">
        <f t="shared" si="332"/>
        <v>0</v>
      </c>
      <c r="OC53" s="115">
        <f t="shared" si="333"/>
        <v>0</v>
      </c>
      <c r="OD53" s="40">
        <f t="shared" si="334"/>
        <v>198207</v>
      </c>
      <c r="OE53" s="39">
        <f t="shared" si="335"/>
        <v>0</v>
      </c>
      <c r="OF53" s="115">
        <f t="shared" si="336"/>
        <v>198207</v>
      </c>
    </row>
    <row r="54" spans="1:396" s="51" customFormat="1" x14ac:dyDescent="0.25">
      <c r="A54" s="36">
        <v>44</v>
      </c>
      <c r="B54" s="37" t="s">
        <v>246</v>
      </c>
      <c r="C54" s="70" t="s">
        <v>202</v>
      </c>
      <c r="D54" s="39">
        <v>57079</v>
      </c>
      <c r="E54" s="39">
        <v>810</v>
      </c>
      <c r="F54" s="115">
        <f t="shared" si="194"/>
        <v>57889</v>
      </c>
      <c r="G54" s="41"/>
      <c r="H54" s="39"/>
      <c r="I54" s="115">
        <f t="shared" si="195"/>
        <v>0</v>
      </c>
      <c r="J54" s="39"/>
      <c r="K54" s="39"/>
      <c r="L54" s="115">
        <f t="shared" si="196"/>
        <v>0</v>
      </c>
      <c r="M54" s="39"/>
      <c r="N54" s="39"/>
      <c r="O54" s="115">
        <f t="shared" si="197"/>
        <v>0</v>
      </c>
      <c r="P54" s="39"/>
      <c r="Q54" s="39"/>
      <c r="R54" s="115">
        <f t="shared" si="198"/>
        <v>0</v>
      </c>
      <c r="S54" s="39"/>
      <c r="T54" s="39"/>
      <c r="U54" s="115">
        <f t="shared" si="199"/>
        <v>0</v>
      </c>
      <c r="V54" s="39"/>
      <c r="W54" s="39"/>
      <c r="X54" s="115">
        <f t="shared" si="200"/>
        <v>0</v>
      </c>
      <c r="Y54" s="39"/>
      <c r="Z54" s="39"/>
      <c r="AA54" s="115">
        <f t="shared" si="201"/>
        <v>0</v>
      </c>
      <c r="AB54" s="40">
        <f t="shared" si="14"/>
        <v>0</v>
      </c>
      <c r="AC54" s="39">
        <f t="shared" si="15"/>
        <v>0</v>
      </c>
      <c r="AD54" s="115">
        <f t="shared" si="202"/>
        <v>0</v>
      </c>
      <c r="AE54" s="39"/>
      <c r="AF54" s="39"/>
      <c r="AG54" s="115">
        <f t="shared" si="203"/>
        <v>0</v>
      </c>
      <c r="AH54" s="40">
        <f t="shared" si="18"/>
        <v>57079</v>
      </c>
      <c r="AI54" s="39">
        <f t="shared" si="19"/>
        <v>810</v>
      </c>
      <c r="AJ54" s="115">
        <f t="shared" si="204"/>
        <v>57889</v>
      </c>
      <c r="AK54" s="39">
        <v>4616</v>
      </c>
      <c r="AL54" s="39"/>
      <c r="AM54" s="115">
        <f t="shared" si="205"/>
        <v>4616</v>
      </c>
      <c r="AN54" s="39"/>
      <c r="AO54" s="39"/>
      <c r="AP54" s="115">
        <f t="shared" si="206"/>
        <v>0</v>
      </c>
      <c r="AQ54" s="39"/>
      <c r="AR54" s="39"/>
      <c r="AS54" s="115">
        <f t="shared" si="207"/>
        <v>0</v>
      </c>
      <c r="AT54" s="39"/>
      <c r="AU54" s="39"/>
      <c r="AV54" s="115">
        <f t="shared" si="208"/>
        <v>0</v>
      </c>
      <c r="AW54" s="39"/>
      <c r="AX54" s="39"/>
      <c r="AY54" s="115">
        <f t="shared" si="209"/>
        <v>0</v>
      </c>
      <c r="AZ54" s="39"/>
      <c r="BA54" s="39"/>
      <c r="BB54" s="115">
        <f t="shared" si="210"/>
        <v>0</v>
      </c>
      <c r="BC54" s="39"/>
      <c r="BD54" s="39"/>
      <c r="BE54" s="115">
        <f t="shared" si="211"/>
        <v>0</v>
      </c>
      <c r="BF54" s="39"/>
      <c r="BG54" s="39"/>
      <c r="BH54" s="115">
        <f t="shared" si="212"/>
        <v>0</v>
      </c>
      <c r="BI54" s="39"/>
      <c r="BJ54" s="39"/>
      <c r="BK54" s="115">
        <f t="shared" si="213"/>
        <v>0</v>
      </c>
      <c r="BL54" s="40">
        <f t="shared" si="214"/>
        <v>4616</v>
      </c>
      <c r="BM54" s="39">
        <f t="shared" si="215"/>
        <v>0</v>
      </c>
      <c r="BN54" s="115">
        <f t="shared" si="216"/>
        <v>4616</v>
      </c>
      <c r="BO54" s="40"/>
      <c r="BP54" s="39"/>
      <c r="BQ54" s="115">
        <f t="shared" si="217"/>
        <v>0</v>
      </c>
      <c r="BR54" s="40"/>
      <c r="BS54" s="39"/>
      <c r="BT54" s="115">
        <f t="shared" si="218"/>
        <v>0</v>
      </c>
      <c r="BU54" s="40"/>
      <c r="BV54" s="39"/>
      <c r="BW54" s="115">
        <f t="shared" si="219"/>
        <v>0</v>
      </c>
      <c r="BX54" s="40"/>
      <c r="BY54" s="39"/>
      <c r="BZ54" s="115">
        <f t="shared" si="220"/>
        <v>0</v>
      </c>
      <c r="CA54" s="40"/>
      <c r="CB54" s="39"/>
      <c r="CC54" s="115">
        <f t="shared" si="221"/>
        <v>0</v>
      </c>
      <c r="CD54" s="40"/>
      <c r="CE54" s="39"/>
      <c r="CF54" s="115">
        <f t="shared" si="222"/>
        <v>0</v>
      </c>
      <c r="CG54" s="40"/>
      <c r="CH54" s="39"/>
      <c r="CI54" s="115">
        <f t="shared" si="223"/>
        <v>0</v>
      </c>
      <c r="CJ54" s="40"/>
      <c r="CK54" s="39"/>
      <c r="CL54" s="115">
        <f t="shared" si="224"/>
        <v>0</v>
      </c>
      <c r="CM54" s="40">
        <f t="shared" si="41"/>
        <v>0</v>
      </c>
      <c r="CN54" s="39">
        <f t="shared" si="42"/>
        <v>0</v>
      </c>
      <c r="CO54" s="115">
        <f t="shared" si="225"/>
        <v>0</v>
      </c>
      <c r="CP54" s="40"/>
      <c r="CQ54" s="39"/>
      <c r="CR54" s="115">
        <f t="shared" si="226"/>
        <v>0</v>
      </c>
      <c r="CS54" s="40"/>
      <c r="CT54" s="39"/>
      <c r="CU54" s="115">
        <f t="shared" si="227"/>
        <v>0</v>
      </c>
      <c r="CV54" s="40"/>
      <c r="CW54" s="39"/>
      <c r="CX54" s="115">
        <f t="shared" si="228"/>
        <v>0</v>
      </c>
      <c r="CY54" s="40"/>
      <c r="CZ54" s="39"/>
      <c r="DA54" s="115">
        <f t="shared" si="229"/>
        <v>0</v>
      </c>
      <c r="DB54" s="40"/>
      <c r="DC54" s="39"/>
      <c r="DD54" s="115">
        <f t="shared" si="230"/>
        <v>0</v>
      </c>
      <c r="DE54" s="40">
        <f t="shared" si="49"/>
        <v>0</v>
      </c>
      <c r="DF54" s="39">
        <f t="shared" si="50"/>
        <v>0</v>
      </c>
      <c r="DG54" s="115">
        <f t="shared" si="231"/>
        <v>0</v>
      </c>
      <c r="DH54" s="40"/>
      <c r="DI54" s="39"/>
      <c r="DJ54" s="115">
        <f t="shared" si="232"/>
        <v>0</v>
      </c>
      <c r="DK54" s="40"/>
      <c r="DL54" s="39"/>
      <c r="DM54" s="115">
        <f t="shared" si="233"/>
        <v>0</v>
      </c>
      <c r="DN54" s="39">
        <v>4536</v>
      </c>
      <c r="DO54" s="39"/>
      <c r="DP54" s="115">
        <f t="shared" si="234"/>
        <v>4536</v>
      </c>
      <c r="DQ54" s="40"/>
      <c r="DR54" s="39"/>
      <c r="DS54" s="115">
        <f t="shared" si="235"/>
        <v>0</v>
      </c>
      <c r="DT54" s="39">
        <v>9839</v>
      </c>
      <c r="DU54" s="39"/>
      <c r="DV54" s="115">
        <f t="shared" si="236"/>
        <v>9839</v>
      </c>
      <c r="DW54" s="40"/>
      <c r="DX54" s="39"/>
      <c r="DY54" s="115">
        <f t="shared" si="237"/>
        <v>0</v>
      </c>
      <c r="DZ54" s="40"/>
      <c r="EA54" s="39"/>
      <c r="EB54" s="115">
        <f t="shared" si="238"/>
        <v>0</v>
      </c>
      <c r="EC54" s="40">
        <f t="shared" si="59"/>
        <v>14375</v>
      </c>
      <c r="ED54" s="39">
        <f t="shared" si="60"/>
        <v>0</v>
      </c>
      <c r="EE54" s="115">
        <f t="shared" si="239"/>
        <v>14375</v>
      </c>
      <c r="EF54" s="40"/>
      <c r="EG54" s="39"/>
      <c r="EH54" s="115">
        <f t="shared" si="240"/>
        <v>0</v>
      </c>
      <c r="EI54" s="39">
        <v>39288</v>
      </c>
      <c r="EJ54" s="39"/>
      <c r="EK54" s="115">
        <f t="shared" si="241"/>
        <v>39288</v>
      </c>
      <c r="EL54" s="40"/>
      <c r="EM54" s="39"/>
      <c r="EN54" s="115">
        <f t="shared" si="242"/>
        <v>0</v>
      </c>
      <c r="EO54" s="40">
        <f t="shared" si="65"/>
        <v>39288</v>
      </c>
      <c r="EP54" s="39">
        <f t="shared" si="66"/>
        <v>0</v>
      </c>
      <c r="EQ54" s="115">
        <f t="shared" si="243"/>
        <v>39288</v>
      </c>
      <c r="ER54" s="39"/>
      <c r="ES54" s="39"/>
      <c r="ET54" s="115">
        <f t="shared" si="244"/>
        <v>0</v>
      </c>
      <c r="EU54" s="40"/>
      <c r="EV54" s="39"/>
      <c r="EW54" s="115">
        <f t="shared" si="245"/>
        <v>0</v>
      </c>
      <c r="EX54" s="40"/>
      <c r="EY54" s="39"/>
      <c r="EZ54" s="115">
        <f t="shared" si="246"/>
        <v>0</v>
      </c>
      <c r="FA54" s="40"/>
      <c r="FB54" s="39"/>
      <c r="FC54" s="115">
        <f t="shared" si="247"/>
        <v>0</v>
      </c>
      <c r="FD54" s="40"/>
      <c r="FE54" s="39"/>
      <c r="FF54" s="115">
        <f t="shared" si="248"/>
        <v>0</v>
      </c>
      <c r="FG54" s="40"/>
      <c r="FH54" s="39"/>
      <c r="FI54" s="115">
        <f t="shared" si="249"/>
        <v>0</v>
      </c>
      <c r="FJ54" s="40">
        <f t="shared" si="74"/>
        <v>0</v>
      </c>
      <c r="FK54" s="39">
        <f t="shared" si="75"/>
        <v>0</v>
      </c>
      <c r="FL54" s="115">
        <f t="shared" si="250"/>
        <v>0</v>
      </c>
      <c r="FM54" s="40"/>
      <c r="FN54" s="39"/>
      <c r="FO54" s="115">
        <f t="shared" si="251"/>
        <v>0</v>
      </c>
      <c r="FP54" s="40"/>
      <c r="FQ54" s="39"/>
      <c r="FR54" s="115">
        <f t="shared" si="252"/>
        <v>0</v>
      </c>
      <c r="FS54" s="39">
        <v>1512</v>
      </c>
      <c r="FT54" s="39"/>
      <c r="FU54" s="115">
        <f t="shared" si="253"/>
        <v>1512</v>
      </c>
      <c r="FV54" s="40"/>
      <c r="FW54" s="39"/>
      <c r="FX54" s="115">
        <f t="shared" si="254"/>
        <v>0</v>
      </c>
      <c r="FY54" s="40"/>
      <c r="FZ54" s="39"/>
      <c r="GA54" s="115">
        <f t="shared" si="255"/>
        <v>0</v>
      </c>
      <c r="GB54" s="40">
        <f t="shared" si="82"/>
        <v>1512</v>
      </c>
      <c r="GC54" s="39">
        <f t="shared" si="83"/>
        <v>0</v>
      </c>
      <c r="GD54" s="115">
        <f t="shared" si="256"/>
        <v>1512</v>
      </c>
      <c r="GE54" s="40"/>
      <c r="GF54" s="39"/>
      <c r="GG54" s="115">
        <f t="shared" si="257"/>
        <v>0</v>
      </c>
      <c r="GH54" s="40">
        <f t="shared" si="258"/>
        <v>0</v>
      </c>
      <c r="GI54" s="39">
        <f t="shared" si="86"/>
        <v>0</v>
      </c>
      <c r="GJ54" s="115">
        <f t="shared" si="259"/>
        <v>0</v>
      </c>
      <c r="GK54" s="39"/>
      <c r="GL54" s="39"/>
      <c r="GM54" s="115">
        <f t="shared" si="260"/>
        <v>0</v>
      </c>
      <c r="GN54" s="39"/>
      <c r="GO54" s="39"/>
      <c r="GP54" s="115">
        <f t="shared" si="261"/>
        <v>0</v>
      </c>
      <c r="GQ54" s="40">
        <f t="shared" si="90"/>
        <v>0</v>
      </c>
      <c r="GR54" s="39">
        <f t="shared" si="91"/>
        <v>0</v>
      </c>
      <c r="GS54" s="115">
        <f t="shared" si="262"/>
        <v>0</v>
      </c>
      <c r="GT54" s="40">
        <f t="shared" si="263"/>
        <v>55175</v>
      </c>
      <c r="GU54" s="39">
        <f t="shared" si="264"/>
        <v>0</v>
      </c>
      <c r="GV54" s="115">
        <f t="shared" si="265"/>
        <v>55175</v>
      </c>
      <c r="GW54" s="39"/>
      <c r="GX54" s="39"/>
      <c r="GY54" s="115">
        <f t="shared" si="266"/>
        <v>0</v>
      </c>
      <c r="GZ54" s="39"/>
      <c r="HA54" s="39"/>
      <c r="HB54" s="115">
        <f t="shared" si="267"/>
        <v>0</v>
      </c>
      <c r="HC54" s="39"/>
      <c r="HD54" s="39"/>
      <c r="HE54" s="115">
        <f t="shared" si="268"/>
        <v>0</v>
      </c>
      <c r="HF54" s="39"/>
      <c r="HG54" s="39"/>
      <c r="HH54" s="115">
        <f t="shared" si="269"/>
        <v>0</v>
      </c>
      <c r="HI54" s="39"/>
      <c r="HJ54" s="39"/>
      <c r="HK54" s="115">
        <f t="shared" si="270"/>
        <v>0</v>
      </c>
      <c r="HL54" s="40"/>
      <c r="HM54" s="39"/>
      <c r="HN54" s="115">
        <f t="shared" si="271"/>
        <v>0</v>
      </c>
      <c r="HO54" s="40"/>
      <c r="HP54" s="39"/>
      <c r="HQ54" s="115">
        <f t="shared" si="272"/>
        <v>0</v>
      </c>
      <c r="HR54" s="40"/>
      <c r="HS54" s="39"/>
      <c r="HT54" s="115">
        <f t="shared" si="273"/>
        <v>0</v>
      </c>
      <c r="HU54" s="40">
        <f t="shared" si="274"/>
        <v>0</v>
      </c>
      <c r="HV54" s="39">
        <f t="shared" si="275"/>
        <v>0</v>
      </c>
      <c r="HW54" s="115">
        <f t="shared" si="276"/>
        <v>0</v>
      </c>
      <c r="HX54" s="40"/>
      <c r="HY54" s="39"/>
      <c r="HZ54" s="115">
        <f t="shared" si="277"/>
        <v>0</v>
      </c>
      <c r="IA54" s="40">
        <f t="shared" si="106"/>
        <v>0</v>
      </c>
      <c r="IB54" s="39">
        <f t="shared" si="107"/>
        <v>0</v>
      </c>
      <c r="IC54" s="115">
        <f t="shared" si="278"/>
        <v>0</v>
      </c>
      <c r="ID54" s="40"/>
      <c r="IE54" s="39"/>
      <c r="IF54" s="115">
        <f t="shared" si="279"/>
        <v>0</v>
      </c>
      <c r="IG54" s="40"/>
      <c r="IH54" s="39"/>
      <c r="II54" s="115">
        <f t="shared" si="280"/>
        <v>0</v>
      </c>
      <c r="IJ54" s="40">
        <f t="shared" si="111"/>
        <v>0</v>
      </c>
      <c r="IK54" s="39">
        <f t="shared" si="112"/>
        <v>0</v>
      </c>
      <c r="IL54" s="115">
        <f t="shared" si="281"/>
        <v>0</v>
      </c>
      <c r="IM54" s="40"/>
      <c r="IN54" s="39"/>
      <c r="IO54" s="115">
        <f t="shared" si="282"/>
        <v>0</v>
      </c>
      <c r="IP54" s="40"/>
      <c r="IQ54" s="39"/>
      <c r="IR54" s="115">
        <f t="shared" si="283"/>
        <v>0</v>
      </c>
      <c r="IS54" s="40">
        <f t="shared" si="116"/>
        <v>0</v>
      </c>
      <c r="IT54" s="39">
        <f t="shared" si="117"/>
        <v>0</v>
      </c>
      <c r="IU54" s="115">
        <f t="shared" si="284"/>
        <v>0</v>
      </c>
      <c r="IV54" s="40"/>
      <c r="IW54" s="39"/>
      <c r="IX54" s="115">
        <f t="shared" si="285"/>
        <v>0</v>
      </c>
      <c r="IY54" s="40"/>
      <c r="IZ54" s="39"/>
      <c r="JA54" s="115">
        <f t="shared" si="286"/>
        <v>0</v>
      </c>
      <c r="JB54" s="40">
        <f t="shared" si="121"/>
        <v>0</v>
      </c>
      <c r="JC54" s="39">
        <f t="shared" si="122"/>
        <v>0</v>
      </c>
      <c r="JD54" s="115">
        <f t="shared" si="287"/>
        <v>0</v>
      </c>
      <c r="JE54" s="40"/>
      <c r="JF54" s="39"/>
      <c r="JG54" s="115">
        <f t="shared" si="288"/>
        <v>0</v>
      </c>
      <c r="JH54" s="40"/>
      <c r="JI54" s="39"/>
      <c r="JJ54" s="115">
        <f t="shared" si="289"/>
        <v>0</v>
      </c>
      <c r="JK54" s="40">
        <f t="shared" si="126"/>
        <v>0</v>
      </c>
      <c r="JL54" s="39">
        <f t="shared" si="127"/>
        <v>0</v>
      </c>
      <c r="JM54" s="115">
        <f t="shared" si="290"/>
        <v>0</v>
      </c>
      <c r="JN54" s="40"/>
      <c r="JO54" s="39"/>
      <c r="JP54" s="115">
        <f t="shared" si="291"/>
        <v>0</v>
      </c>
      <c r="JQ54" s="40">
        <f t="shared" si="130"/>
        <v>0</v>
      </c>
      <c r="JR54" s="39">
        <f t="shared" si="131"/>
        <v>0</v>
      </c>
      <c r="JS54" s="115">
        <f t="shared" si="292"/>
        <v>0</v>
      </c>
      <c r="JT54" s="40"/>
      <c r="JU54" s="39"/>
      <c r="JV54" s="115">
        <f t="shared" si="293"/>
        <v>0</v>
      </c>
      <c r="JW54" s="40"/>
      <c r="JX54" s="39"/>
      <c r="JY54" s="115">
        <f t="shared" si="294"/>
        <v>0</v>
      </c>
      <c r="JZ54" s="40"/>
      <c r="KA54" s="39"/>
      <c r="KB54" s="115">
        <f t="shared" si="295"/>
        <v>0</v>
      </c>
      <c r="KC54" s="40">
        <f t="shared" si="136"/>
        <v>0</v>
      </c>
      <c r="KD54" s="39">
        <f t="shared" si="137"/>
        <v>0</v>
      </c>
      <c r="KE54" s="115">
        <f t="shared" si="296"/>
        <v>0</v>
      </c>
      <c r="KF54" s="40"/>
      <c r="KG54" s="39"/>
      <c r="KH54" s="115">
        <f t="shared" si="297"/>
        <v>0</v>
      </c>
      <c r="KI54" s="40"/>
      <c r="KJ54" s="39"/>
      <c r="KK54" s="115">
        <f t="shared" si="298"/>
        <v>0</v>
      </c>
      <c r="KL54" s="40"/>
      <c r="KM54" s="39"/>
      <c r="KN54" s="115">
        <f t="shared" si="299"/>
        <v>0</v>
      </c>
      <c r="KO54" s="40"/>
      <c r="KP54" s="39"/>
      <c r="KQ54" s="115">
        <f t="shared" si="300"/>
        <v>0</v>
      </c>
      <c r="KR54" s="40">
        <f t="shared" si="143"/>
        <v>0</v>
      </c>
      <c r="KS54" s="39">
        <f t="shared" si="144"/>
        <v>0</v>
      </c>
      <c r="KT54" s="115">
        <f t="shared" si="301"/>
        <v>0</v>
      </c>
      <c r="KU54" s="40">
        <f t="shared" si="146"/>
        <v>0</v>
      </c>
      <c r="KV54" s="39">
        <f t="shared" si="147"/>
        <v>0</v>
      </c>
      <c r="KW54" s="115">
        <f t="shared" si="302"/>
        <v>0</v>
      </c>
      <c r="KX54" s="39"/>
      <c r="KY54" s="39"/>
      <c r="KZ54" s="115">
        <f t="shared" si="303"/>
        <v>0</v>
      </c>
      <c r="LA54" s="39"/>
      <c r="LB54" s="39"/>
      <c r="LC54" s="115">
        <f t="shared" si="304"/>
        <v>0</v>
      </c>
      <c r="LD54" s="39"/>
      <c r="LE54" s="39"/>
      <c r="LF54" s="115">
        <f t="shared" si="305"/>
        <v>0</v>
      </c>
      <c r="LG54" s="39"/>
      <c r="LH54" s="39"/>
      <c r="LI54" s="115">
        <f t="shared" si="306"/>
        <v>0</v>
      </c>
      <c r="LJ54" s="39"/>
      <c r="LK54" s="39"/>
      <c r="LL54" s="115">
        <f t="shared" si="307"/>
        <v>0</v>
      </c>
      <c r="LM54" s="40">
        <f t="shared" si="154"/>
        <v>0</v>
      </c>
      <c r="LN54" s="39">
        <f t="shared" si="155"/>
        <v>0</v>
      </c>
      <c r="LO54" s="115">
        <f t="shared" si="308"/>
        <v>0</v>
      </c>
      <c r="LP54" s="40"/>
      <c r="LQ54" s="39"/>
      <c r="LR54" s="115">
        <f t="shared" si="309"/>
        <v>0</v>
      </c>
      <c r="LS54" s="39"/>
      <c r="LT54" s="39"/>
      <c r="LU54" s="115">
        <f t="shared" si="310"/>
        <v>0</v>
      </c>
      <c r="LV54" s="39">
        <f>419435+67500+21260</f>
        <v>508195</v>
      </c>
      <c r="LW54" s="39"/>
      <c r="LX54" s="115">
        <f t="shared" si="311"/>
        <v>508195</v>
      </c>
      <c r="LY54" s="39"/>
      <c r="LZ54" s="39"/>
      <c r="MA54" s="115">
        <f t="shared" si="312"/>
        <v>0</v>
      </c>
      <c r="MB54" s="40">
        <f t="shared" si="161"/>
        <v>508195</v>
      </c>
      <c r="MC54" s="39">
        <f t="shared" si="162"/>
        <v>0</v>
      </c>
      <c r="MD54" s="115">
        <f t="shared" si="313"/>
        <v>508195</v>
      </c>
      <c r="ME54" s="40">
        <f t="shared" si="164"/>
        <v>508195</v>
      </c>
      <c r="MF54" s="39">
        <f t="shared" si="165"/>
        <v>0</v>
      </c>
      <c r="MG54" s="115">
        <f t="shared" si="314"/>
        <v>508195</v>
      </c>
      <c r="MH54" s="40"/>
      <c r="MI54" s="39"/>
      <c r="MJ54" s="115">
        <f t="shared" si="315"/>
        <v>0</v>
      </c>
      <c r="MK54" s="39"/>
      <c r="ML54" s="39"/>
      <c r="MM54" s="115">
        <f t="shared" si="316"/>
        <v>0</v>
      </c>
      <c r="MN54" s="39"/>
      <c r="MO54" s="39"/>
      <c r="MP54" s="115">
        <f t="shared" si="317"/>
        <v>0</v>
      </c>
      <c r="MQ54" s="39"/>
      <c r="MR54" s="39"/>
      <c r="MS54" s="115">
        <f t="shared" si="318"/>
        <v>0</v>
      </c>
      <c r="MT54" s="39"/>
      <c r="MU54" s="39"/>
      <c r="MV54" s="115">
        <f t="shared" si="319"/>
        <v>0</v>
      </c>
      <c r="MW54" s="40">
        <f t="shared" si="172"/>
        <v>0</v>
      </c>
      <c r="MX54" s="39">
        <f t="shared" si="173"/>
        <v>0</v>
      </c>
      <c r="MY54" s="115">
        <f t="shared" si="320"/>
        <v>0</v>
      </c>
      <c r="MZ54" s="39"/>
      <c r="NA54" s="39"/>
      <c r="NB54" s="115">
        <f t="shared" si="321"/>
        <v>0</v>
      </c>
      <c r="NC54" s="39"/>
      <c r="ND54" s="39"/>
      <c r="NE54" s="115">
        <f t="shared" si="322"/>
        <v>0</v>
      </c>
      <c r="NF54" s="40">
        <f t="shared" si="177"/>
        <v>0</v>
      </c>
      <c r="NG54" s="39">
        <f t="shared" si="178"/>
        <v>0</v>
      </c>
      <c r="NH54" s="115">
        <f t="shared" si="323"/>
        <v>0</v>
      </c>
      <c r="NI54" s="39"/>
      <c r="NJ54" s="39"/>
      <c r="NK54" s="115">
        <f t="shared" si="324"/>
        <v>0</v>
      </c>
      <c r="NL54" s="39"/>
      <c r="NM54" s="39"/>
      <c r="NN54" s="115">
        <f t="shared" si="325"/>
        <v>0</v>
      </c>
      <c r="NO54" s="40">
        <f t="shared" si="182"/>
        <v>0</v>
      </c>
      <c r="NP54" s="39">
        <f t="shared" si="183"/>
        <v>0</v>
      </c>
      <c r="NQ54" s="115">
        <f t="shared" si="326"/>
        <v>0</v>
      </c>
      <c r="NR54" s="39"/>
      <c r="NS54" s="39"/>
      <c r="NT54" s="115">
        <f t="shared" si="327"/>
        <v>0</v>
      </c>
      <c r="NU54" s="39">
        <f t="shared" si="186"/>
        <v>0</v>
      </c>
      <c r="NV54" s="39">
        <f t="shared" si="187"/>
        <v>0</v>
      </c>
      <c r="NW54" s="115">
        <f t="shared" si="328"/>
        <v>0</v>
      </c>
      <c r="NX54" s="40">
        <f t="shared" si="329"/>
        <v>0</v>
      </c>
      <c r="NY54" s="39">
        <f t="shared" si="190"/>
        <v>0</v>
      </c>
      <c r="NZ54" s="115">
        <f t="shared" si="330"/>
        <v>0</v>
      </c>
      <c r="OA54" s="40">
        <f t="shared" si="331"/>
        <v>563370</v>
      </c>
      <c r="OB54" s="39">
        <f t="shared" si="332"/>
        <v>0</v>
      </c>
      <c r="OC54" s="115">
        <f t="shared" si="333"/>
        <v>563370</v>
      </c>
      <c r="OD54" s="40">
        <f t="shared" si="334"/>
        <v>625065</v>
      </c>
      <c r="OE54" s="39">
        <f t="shared" si="335"/>
        <v>810</v>
      </c>
      <c r="OF54" s="115">
        <f t="shared" si="336"/>
        <v>625875</v>
      </c>
    </row>
    <row r="55" spans="1:396" s="51" customFormat="1" x14ac:dyDescent="0.25">
      <c r="A55" s="36">
        <v>45</v>
      </c>
      <c r="B55" s="37" t="s">
        <v>247</v>
      </c>
      <c r="C55" s="73" t="s">
        <v>203</v>
      </c>
      <c r="D55" s="39"/>
      <c r="E55" s="39"/>
      <c r="F55" s="115">
        <f t="shared" si="194"/>
        <v>0</v>
      </c>
      <c r="G55" s="41"/>
      <c r="H55" s="39"/>
      <c r="I55" s="115">
        <f t="shared" si="195"/>
        <v>0</v>
      </c>
      <c r="J55" s="39"/>
      <c r="K55" s="39"/>
      <c r="L55" s="115">
        <f t="shared" si="196"/>
        <v>0</v>
      </c>
      <c r="M55" s="39"/>
      <c r="N55" s="39"/>
      <c r="O55" s="115">
        <f t="shared" si="197"/>
        <v>0</v>
      </c>
      <c r="P55" s="39"/>
      <c r="Q55" s="39"/>
      <c r="R55" s="115">
        <f t="shared" si="198"/>
        <v>0</v>
      </c>
      <c r="S55" s="39"/>
      <c r="T55" s="39"/>
      <c r="U55" s="115">
        <f t="shared" si="199"/>
        <v>0</v>
      </c>
      <c r="V55" s="39"/>
      <c r="W55" s="39"/>
      <c r="X55" s="115">
        <f t="shared" si="200"/>
        <v>0</v>
      </c>
      <c r="Y55" s="39"/>
      <c r="Z55" s="39"/>
      <c r="AA55" s="115">
        <f t="shared" si="201"/>
        <v>0</v>
      </c>
      <c r="AB55" s="40">
        <f t="shared" si="14"/>
        <v>0</v>
      </c>
      <c r="AC55" s="39">
        <f t="shared" si="15"/>
        <v>0</v>
      </c>
      <c r="AD55" s="115">
        <f t="shared" si="202"/>
        <v>0</v>
      </c>
      <c r="AE55" s="39"/>
      <c r="AF55" s="39"/>
      <c r="AG55" s="115">
        <f t="shared" si="203"/>
        <v>0</v>
      </c>
      <c r="AH55" s="40">
        <f t="shared" si="18"/>
        <v>0</v>
      </c>
      <c r="AI55" s="39">
        <f t="shared" si="19"/>
        <v>0</v>
      </c>
      <c r="AJ55" s="115">
        <f t="shared" si="204"/>
        <v>0</v>
      </c>
      <c r="AK55" s="39"/>
      <c r="AL55" s="39"/>
      <c r="AM55" s="115">
        <f t="shared" si="205"/>
        <v>0</v>
      </c>
      <c r="AN55" s="39"/>
      <c r="AO55" s="39"/>
      <c r="AP55" s="115">
        <f t="shared" si="206"/>
        <v>0</v>
      </c>
      <c r="AQ55" s="39"/>
      <c r="AR55" s="39"/>
      <c r="AS55" s="115">
        <f t="shared" si="207"/>
        <v>0</v>
      </c>
      <c r="AT55" s="39"/>
      <c r="AU55" s="39"/>
      <c r="AV55" s="115">
        <f t="shared" si="208"/>
        <v>0</v>
      </c>
      <c r="AW55" s="39"/>
      <c r="AX55" s="39"/>
      <c r="AY55" s="115">
        <f t="shared" si="209"/>
        <v>0</v>
      </c>
      <c r="AZ55" s="39"/>
      <c r="BA55" s="39"/>
      <c r="BB55" s="115">
        <f t="shared" si="210"/>
        <v>0</v>
      </c>
      <c r="BC55" s="39"/>
      <c r="BD55" s="39"/>
      <c r="BE55" s="115">
        <f t="shared" si="211"/>
        <v>0</v>
      </c>
      <c r="BF55" s="39"/>
      <c r="BG55" s="39"/>
      <c r="BH55" s="115">
        <f t="shared" si="212"/>
        <v>0</v>
      </c>
      <c r="BI55" s="39"/>
      <c r="BJ55" s="39"/>
      <c r="BK55" s="115">
        <f t="shared" si="213"/>
        <v>0</v>
      </c>
      <c r="BL55" s="40">
        <f t="shared" si="214"/>
        <v>0</v>
      </c>
      <c r="BM55" s="39">
        <f t="shared" si="215"/>
        <v>0</v>
      </c>
      <c r="BN55" s="115">
        <f t="shared" si="216"/>
        <v>0</v>
      </c>
      <c r="BO55" s="40"/>
      <c r="BP55" s="39"/>
      <c r="BQ55" s="115">
        <f t="shared" si="217"/>
        <v>0</v>
      </c>
      <c r="BR55" s="40"/>
      <c r="BS55" s="39"/>
      <c r="BT55" s="115">
        <f t="shared" si="218"/>
        <v>0</v>
      </c>
      <c r="BU55" s="40"/>
      <c r="BV55" s="39"/>
      <c r="BW55" s="115">
        <f t="shared" si="219"/>
        <v>0</v>
      </c>
      <c r="BX55" s="40"/>
      <c r="BY55" s="39"/>
      <c r="BZ55" s="115">
        <f t="shared" si="220"/>
        <v>0</v>
      </c>
      <c r="CA55" s="40"/>
      <c r="CB55" s="39"/>
      <c r="CC55" s="115">
        <f t="shared" si="221"/>
        <v>0</v>
      </c>
      <c r="CD55" s="40"/>
      <c r="CE55" s="39"/>
      <c r="CF55" s="115">
        <f t="shared" si="222"/>
        <v>0</v>
      </c>
      <c r="CG55" s="40"/>
      <c r="CH55" s="39"/>
      <c r="CI55" s="115">
        <f t="shared" si="223"/>
        <v>0</v>
      </c>
      <c r="CJ55" s="40"/>
      <c r="CK55" s="39"/>
      <c r="CL55" s="115">
        <f t="shared" si="224"/>
        <v>0</v>
      </c>
      <c r="CM55" s="40">
        <f t="shared" si="41"/>
        <v>0</v>
      </c>
      <c r="CN55" s="39">
        <f t="shared" si="42"/>
        <v>0</v>
      </c>
      <c r="CO55" s="115">
        <f t="shared" si="225"/>
        <v>0</v>
      </c>
      <c r="CP55" s="40"/>
      <c r="CQ55" s="39"/>
      <c r="CR55" s="115">
        <f t="shared" si="226"/>
        <v>0</v>
      </c>
      <c r="CS55" s="40"/>
      <c r="CT55" s="39"/>
      <c r="CU55" s="115">
        <f t="shared" si="227"/>
        <v>0</v>
      </c>
      <c r="CV55" s="40"/>
      <c r="CW55" s="39"/>
      <c r="CX55" s="115">
        <f t="shared" si="228"/>
        <v>0</v>
      </c>
      <c r="CY55" s="40"/>
      <c r="CZ55" s="39"/>
      <c r="DA55" s="115">
        <f t="shared" si="229"/>
        <v>0</v>
      </c>
      <c r="DB55" s="40"/>
      <c r="DC55" s="39"/>
      <c r="DD55" s="115">
        <f t="shared" si="230"/>
        <v>0</v>
      </c>
      <c r="DE55" s="40">
        <f t="shared" si="49"/>
        <v>0</v>
      </c>
      <c r="DF55" s="39">
        <f t="shared" si="50"/>
        <v>0</v>
      </c>
      <c r="DG55" s="115">
        <f t="shared" si="231"/>
        <v>0</v>
      </c>
      <c r="DH55" s="40"/>
      <c r="DI55" s="39"/>
      <c r="DJ55" s="115">
        <f t="shared" si="232"/>
        <v>0</v>
      </c>
      <c r="DK55" s="40"/>
      <c r="DL55" s="39"/>
      <c r="DM55" s="115">
        <f t="shared" si="233"/>
        <v>0</v>
      </c>
      <c r="DN55" s="39"/>
      <c r="DO55" s="39"/>
      <c r="DP55" s="115">
        <f t="shared" si="234"/>
        <v>0</v>
      </c>
      <c r="DQ55" s="40"/>
      <c r="DR55" s="39"/>
      <c r="DS55" s="115">
        <f t="shared" si="235"/>
        <v>0</v>
      </c>
      <c r="DT55" s="39"/>
      <c r="DU55" s="39"/>
      <c r="DV55" s="115">
        <f t="shared" si="236"/>
        <v>0</v>
      </c>
      <c r="DW55" s="40"/>
      <c r="DX55" s="39"/>
      <c r="DY55" s="115">
        <f t="shared" si="237"/>
        <v>0</v>
      </c>
      <c r="DZ55" s="40"/>
      <c r="EA55" s="39"/>
      <c r="EB55" s="115">
        <f t="shared" si="238"/>
        <v>0</v>
      </c>
      <c r="EC55" s="40">
        <f t="shared" si="59"/>
        <v>0</v>
      </c>
      <c r="ED55" s="39">
        <f t="shared" si="60"/>
        <v>0</v>
      </c>
      <c r="EE55" s="115">
        <f t="shared" si="239"/>
        <v>0</v>
      </c>
      <c r="EF55" s="40"/>
      <c r="EG55" s="39"/>
      <c r="EH55" s="115">
        <f t="shared" si="240"/>
        <v>0</v>
      </c>
      <c r="EI55" s="39"/>
      <c r="EJ55" s="39"/>
      <c r="EK55" s="115">
        <f t="shared" si="241"/>
        <v>0</v>
      </c>
      <c r="EL55" s="40"/>
      <c r="EM55" s="39"/>
      <c r="EN55" s="115">
        <f t="shared" si="242"/>
        <v>0</v>
      </c>
      <c r="EO55" s="40">
        <f t="shared" si="65"/>
        <v>0</v>
      </c>
      <c r="EP55" s="39">
        <f t="shared" si="66"/>
        <v>0</v>
      </c>
      <c r="EQ55" s="115">
        <f t="shared" si="243"/>
        <v>0</v>
      </c>
      <c r="ER55" s="39"/>
      <c r="ES55" s="39"/>
      <c r="ET55" s="115">
        <f t="shared" si="244"/>
        <v>0</v>
      </c>
      <c r="EU55" s="40"/>
      <c r="EV55" s="39"/>
      <c r="EW55" s="115">
        <f t="shared" si="245"/>
        <v>0</v>
      </c>
      <c r="EX55" s="40"/>
      <c r="EY55" s="39"/>
      <c r="EZ55" s="115">
        <f t="shared" si="246"/>
        <v>0</v>
      </c>
      <c r="FA55" s="40"/>
      <c r="FB55" s="39"/>
      <c r="FC55" s="115">
        <f t="shared" si="247"/>
        <v>0</v>
      </c>
      <c r="FD55" s="40"/>
      <c r="FE55" s="39"/>
      <c r="FF55" s="115">
        <f t="shared" si="248"/>
        <v>0</v>
      </c>
      <c r="FG55" s="40"/>
      <c r="FH55" s="39"/>
      <c r="FI55" s="115">
        <f t="shared" si="249"/>
        <v>0</v>
      </c>
      <c r="FJ55" s="40">
        <f t="shared" si="74"/>
        <v>0</v>
      </c>
      <c r="FK55" s="39">
        <f t="shared" si="75"/>
        <v>0</v>
      </c>
      <c r="FL55" s="115">
        <f t="shared" si="250"/>
        <v>0</v>
      </c>
      <c r="FM55" s="40"/>
      <c r="FN55" s="39"/>
      <c r="FO55" s="115">
        <f t="shared" si="251"/>
        <v>0</v>
      </c>
      <c r="FP55" s="40"/>
      <c r="FQ55" s="39"/>
      <c r="FR55" s="115">
        <f t="shared" si="252"/>
        <v>0</v>
      </c>
      <c r="FS55" s="39"/>
      <c r="FT55" s="39"/>
      <c r="FU55" s="115">
        <f t="shared" si="253"/>
        <v>0</v>
      </c>
      <c r="FV55" s="40"/>
      <c r="FW55" s="39"/>
      <c r="FX55" s="115">
        <f t="shared" si="254"/>
        <v>0</v>
      </c>
      <c r="FY55" s="40"/>
      <c r="FZ55" s="39"/>
      <c r="GA55" s="115">
        <f t="shared" si="255"/>
        <v>0</v>
      </c>
      <c r="GB55" s="40">
        <f t="shared" si="82"/>
        <v>0</v>
      </c>
      <c r="GC55" s="39">
        <f t="shared" si="83"/>
        <v>0</v>
      </c>
      <c r="GD55" s="115">
        <f t="shared" si="256"/>
        <v>0</v>
      </c>
      <c r="GE55" s="40"/>
      <c r="GF55" s="39"/>
      <c r="GG55" s="115">
        <f t="shared" si="257"/>
        <v>0</v>
      </c>
      <c r="GH55" s="40">
        <f t="shared" si="258"/>
        <v>0</v>
      </c>
      <c r="GI55" s="39">
        <f t="shared" si="86"/>
        <v>0</v>
      </c>
      <c r="GJ55" s="115">
        <f t="shared" si="259"/>
        <v>0</v>
      </c>
      <c r="GK55" s="39"/>
      <c r="GL55" s="39"/>
      <c r="GM55" s="115">
        <f t="shared" si="260"/>
        <v>0</v>
      </c>
      <c r="GN55" s="39"/>
      <c r="GO55" s="39"/>
      <c r="GP55" s="115">
        <f t="shared" si="261"/>
        <v>0</v>
      </c>
      <c r="GQ55" s="40">
        <f t="shared" si="90"/>
        <v>0</v>
      </c>
      <c r="GR55" s="39">
        <f t="shared" si="91"/>
        <v>0</v>
      </c>
      <c r="GS55" s="115">
        <f t="shared" si="262"/>
        <v>0</v>
      </c>
      <c r="GT55" s="40">
        <f t="shared" si="263"/>
        <v>0</v>
      </c>
      <c r="GU55" s="39">
        <f t="shared" si="264"/>
        <v>0</v>
      </c>
      <c r="GV55" s="115">
        <f t="shared" si="265"/>
        <v>0</v>
      </c>
      <c r="GW55" s="39"/>
      <c r="GX55" s="39"/>
      <c r="GY55" s="115">
        <f t="shared" si="266"/>
        <v>0</v>
      </c>
      <c r="GZ55" s="39"/>
      <c r="HA55" s="39"/>
      <c r="HB55" s="115">
        <f t="shared" si="267"/>
        <v>0</v>
      </c>
      <c r="HC55" s="39"/>
      <c r="HD55" s="39"/>
      <c r="HE55" s="115">
        <f t="shared" si="268"/>
        <v>0</v>
      </c>
      <c r="HF55" s="39"/>
      <c r="HG55" s="39"/>
      <c r="HH55" s="115">
        <f t="shared" si="269"/>
        <v>0</v>
      </c>
      <c r="HI55" s="39"/>
      <c r="HJ55" s="39"/>
      <c r="HK55" s="115">
        <f t="shared" si="270"/>
        <v>0</v>
      </c>
      <c r="HL55" s="40"/>
      <c r="HM55" s="39"/>
      <c r="HN55" s="115">
        <f t="shared" si="271"/>
        <v>0</v>
      </c>
      <c r="HO55" s="40"/>
      <c r="HP55" s="39"/>
      <c r="HQ55" s="115">
        <f t="shared" si="272"/>
        <v>0</v>
      </c>
      <c r="HR55" s="40"/>
      <c r="HS55" s="39"/>
      <c r="HT55" s="115">
        <f t="shared" si="273"/>
        <v>0</v>
      </c>
      <c r="HU55" s="40">
        <f t="shared" si="274"/>
        <v>0</v>
      </c>
      <c r="HV55" s="39">
        <f t="shared" si="275"/>
        <v>0</v>
      </c>
      <c r="HW55" s="115">
        <f t="shared" si="276"/>
        <v>0</v>
      </c>
      <c r="HX55" s="40"/>
      <c r="HY55" s="39"/>
      <c r="HZ55" s="115">
        <f t="shared" si="277"/>
        <v>0</v>
      </c>
      <c r="IA55" s="40">
        <f t="shared" si="106"/>
        <v>0</v>
      </c>
      <c r="IB55" s="39">
        <f t="shared" si="107"/>
        <v>0</v>
      </c>
      <c r="IC55" s="115">
        <f t="shared" si="278"/>
        <v>0</v>
      </c>
      <c r="ID55" s="40"/>
      <c r="IE55" s="39"/>
      <c r="IF55" s="115">
        <f t="shared" si="279"/>
        <v>0</v>
      </c>
      <c r="IG55" s="40"/>
      <c r="IH55" s="39"/>
      <c r="II55" s="115">
        <f t="shared" si="280"/>
        <v>0</v>
      </c>
      <c r="IJ55" s="40">
        <f t="shared" si="111"/>
        <v>0</v>
      </c>
      <c r="IK55" s="39">
        <f t="shared" si="112"/>
        <v>0</v>
      </c>
      <c r="IL55" s="115">
        <f t="shared" si="281"/>
        <v>0</v>
      </c>
      <c r="IM55" s="40"/>
      <c r="IN55" s="39"/>
      <c r="IO55" s="115">
        <f t="shared" si="282"/>
        <v>0</v>
      </c>
      <c r="IP55" s="40"/>
      <c r="IQ55" s="39"/>
      <c r="IR55" s="115">
        <f t="shared" si="283"/>
        <v>0</v>
      </c>
      <c r="IS55" s="40">
        <f t="shared" si="116"/>
        <v>0</v>
      </c>
      <c r="IT55" s="39">
        <f t="shared" si="117"/>
        <v>0</v>
      </c>
      <c r="IU55" s="115">
        <f t="shared" si="284"/>
        <v>0</v>
      </c>
      <c r="IV55" s="40"/>
      <c r="IW55" s="39"/>
      <c r="IX55" s="115">
        <f t="shared" si="285"/>
        <v>0</v>
      </c>
      <c r="IY55" s="40"/>
      <c r="IZ55" s="39"/>
      <c r="JA55" s="115">
        <f t="shared" si="286"/>
        <v>0</v>
      </c>
      <c r="JB55" s="40">
        <f t="shared" si="121"/>
        <v>0</v>
      </c>
      <c r="JC55" s="39">
        <f t="shared" si="122"/>
        <v>0</v>
      </c>
      <c r="JD55" s="115">
        <f t="shared" si="287"/>
        <v>0</v>
      </c>
      <c r="JE55" s="40"/>
      <c r="JF55" s="39"/>
      <c r="JG55" s="115">
        <f t="shared" si="288"/>
        <v>0</v>
      </c>
      <c r="JH55" s="40"/>
      <c r="JI55" s="39"/>
      <c r="JJ55" s="115">
        <f t="shared" si="289"/>
        <v>0</v>
      </c>
      <c r="JK55" s="40">
        <f t="shared" si="126"/>
        <v>0</v>
      </c>
      <c r="JL55" s="39">
        <f t="shared" si="127"/>
        <v>0</v>
      </c>
      <c r="JM55" s="115">
        <f t="shared" si="290"/>
        <v>0</v>
      </c>
      <c r="JN55" s="40"/>
      <c r="JO55" s="39"/>
      <c r="JP55" s="115">
        <f t="shared" si="291"/>
        <v>0</v>
      </c>
      <c r="JQ55" s="40">
        <f t="shared" si="130"/>
        <v>0</v>
      </c>
      <c r="JR55" s="39">
        <f t="shared" si="131"/>
        <v>0</v>
      </c>
      <c r="JS55" s="115">
        <f t="shared" si="292"/>
        <v>0</v>
      </c>
      <c r="JT55" s="40"/>
      <c r="JU55" s="39"/>
      <c r="JV55" s="115">
        <f t="shared" si="293"/>
        <v>0</v>
      </c>
      <c r="JW55" s="40"/>
      <c r="JX55" s="39"/>
      <c r="JY55" s="115">
        <f t="shared" si="294"/>
        <v>0</v>
      </c>
      <c r="JZ55" s="40"/>
      <c r="KA55" s="39"/>
      <c r="KB55" s="115">
        <f t="shared" si="295"/>
        <v>0</v>
      </c>
      <c r="KC55" s="40">
        <f t="shared" si="136"/>
        <v>0</v>
      </c>
      <c r="KD55" s="39">
        <f t="shared" si="137"/>
        <v>0</v>
      </c>
      <c r="KE55" s="115">
        <f t="shared" si="296"/>
        <v>0</v>
      </c>
      <c r="KF55" s="40"/>
      <c r="KG55" s="39"/>
      <c r="KH55" s="115">
        <f t="shared" si="297"/>
        <v>0</v>
      </c>
      <c r="KI55" s="40"/>
      <c r="KJ55" s="39"/>
      <c r="KK55" s="115">
        <f t="shared" si="298"/>
        <v>0</v>
      </c>
      <c r="KL55" s="40"/>
      <c r="KM55" s="39"/>
      <c r="KN55" s="115">
        <f t="shared" si="299"/>
        <v>0</v>
      </c>
      <c r="KO55" s="40"/>
      <c r="KP55" s="39"/>
      <c r="KQ55" s="115">
        <f t="shared" si="300"/>
        <v>0</v>
      </c>
      <c r="KR55" s="40">
        <f t="shared" si="143"/>
        <v>0</v>
      </c>
      <c r="KS55" s="39">
        <f t="shared" si="144"/>
        <v>0</v>
      </c>
      <c r="KT55" s="115">
        <f t="shared" si="301"/>
        <v>0</v>
      </c>
      <c r="KU55" s="40">
        <f t="shared" si="146"/>
        <v>0</v>
      </c>
      <c r="KV55" s="39">
        <f t="shared" si="147"/>
        <v>0</v>
      </c>
      <c r="KW55" s="115">
        <f t="shared" si="302"/>
        <v>0</v>
      </c>
      <c r="KX55" s="39"/>
      <c r="KY55" s="39"/>
      <c r="KZ55" s="115">
        <f t="shared" si="303"/>
        <v>0</v>
      </c>
      <c r="LA55" s="39"/>
      <c r="LB55" s="39"/>
      <c r="LC55" s="115">
        <f t="shared" si="304"/>
        <v>0</v>
      </c>
      <c r="LD55" s="39"/>
      <c r="LE55" s="39"/>
      <c r="LF55" s="115">
        <f t="shared" si="305"/>
        <v>0</v>
      </c>
      <c r="LG55" s="39"/>
      <c r="LH55" s="39"/>
      <c r="LI55" s="115">
        <f t="shared" si="306"/>
        <v>0</v>
      </c>
      <c r="LJ55" s="39"/>
      <c r="LK55" s="39"/>
      <c r="LL55" s="115">
        <f t="shared" si="307"/>
        <v>0</v>
      </c>
      <c r="LM55" s="40">
        <f t="shared" si="154"/>
        <v>0</v>
      </c>
      <c r="LN55" s="39">
        <f t="shared" si="155"/>
        <v>0</v>
      </c>
      <c r="LO55" s="115">
        <f t="shared" si="308"/>
        <v>0</v>
      </c>
      <c r="LP55" s="40"/>
      <c r="LQ55" s="39"/>
      <c r="LR55" s="115">
        <f t="shared" si="309"/>
        <v>0</v>
      </c>
      <c r="LS55" s="39"/>
      <c r="LT55" s="39"/>
      <c r="LU55" s="115">
        <f t="shared" si="310"/>
        <v>0</v>
      </c>
      <c r="LV55" s="39"/>
      <c r="LW55" s="39"/>
      <c r="LX55" s="115">
        <f t="shared" si="311"/>
        <v>0</v>
      </c>
      <c r="LY55" s="39"/>
      <c r="LZ55" s="39"/>
      <c r="MA55" s="115">
        <f t="shared" si="312"/>
        <v>0</v>
      </c>
      <c r="MB55" s="40">
        <f t="shared" si="161"/>
        <v>0</v>
      </c>
      <c r="MC55" s="39">
        <f t="shared" si="162"/>
        <v>0</v>
      </c>
      <c r="MD55" s="115">
        <f t="shared" si="313"/>
        <v>0</v>
      </c>
      <c r="ME55" s="40">
        <f t="shared" si="164"/>
        <v>0</v>
      </c>
      <c r="MF55" s="39">
        <f t="shared" si="165"/>
        <v>0</v>
      </c>
      <c r="MG55" s="115">
        <f t="shared" si="314"/>
        <v>0</v>
      </c>
      <c r="MH55" s="40"/>
      <c r="MI55" s="39"/>
      <c r="MJ55" s="115">
        <f t="shared" si="315"/>
        <v>0</v>
      </c>
      <c r="MK55" s="39"/>
      <c r="ML55" s="39"/>
      <c r="MM55" s="115">
        <f t="shared" si="316"/>
        <v>0</v>
      </c>
      <c r="MN55" s="39"/>
      <c r="MO55" s="39"/>
      <c r="MP55" s="115">
        <f t="shared" si="317"/>
        <v>0</v>
      </c>
      <c r="MQ55" s="39"/>
      <c r="MR55" s="39"/>
      <c r="MS55" s="115">
        <f t="shared" si="318"/>
        <v>0</v>
      </c>
      <c r="MT55" s="39"/>
      <c r="MU55" s="39"/>
      <c r="MV55" s="115">
        <f t="shared" si="319"/>
        <v>0</v>
      </c>
      <c r="MW55" s="40">
        <f t="shared" si="172"/>
        <v>0</v>
      </c>
      <c r="MX55" s="39">
        <f t="shared" si="173"/>
        <v>0</v>
      </c>
      <c r="MY55" s="115">
        <f t="shared" si="320"/>
        <v>0</v>
      </c>
      <c r="MZ55" s="39"/>
      <c r="NA55" s="39"/>
      <c r="NB55" s="115">
        <f t="shared" si="321"/>
        <v>0</v>
      </c>
      <c r="NC55" s="39"/>
      <c r="ND55" s="39"/>
      <c r="NE55" s="115">
        <f t="shared" si="322"/>
        <v>0</v>
      </c>
      <c r="NF55" s="40">
        <f t="shared" si="177"/>
        <v>0</v>
      </c>
      <c r="NG55" s="39">
        <f t="shared" si="178"/>
        <v>0</v>
      </c>
      <c r="NH55" s="115">
        <f t="shared" si="323"/>
        <v>0</v>
      </c>
      <c r="NI55" s="39"/>
      <c r="NJ55" s="39"/>
      <c r="NK55" s="115">
        <f t="shared" si="324"/>
        <v>0</v>
      </c>
      <c r="NL55" s="39"/>
      <c r="NM55" s="39"/>
      <c r="NN55" s="115">
        <f t="shared" si="325"/>
        <v>0</v>
      </c>
      <c r="NO55" s="40">
        <f t="shared" si="182"/>
        <v>0</v>
      </c>
      <c r="NP55" s="39">
        <f t="shared" si="183"/>
        <v>0</v>
      </c>
      <c r="NQ55" s="115">
        <f t="shared" si="326"/>
        <v>0</v>
      </c>
      <c r="NR55" s="39"/>
      <c r="NS55" s="39"/>
      <c r="NT55" s="115">
        <f t="shared" si="327"/>
        <v>0</v>
      </c>
      <c r="NU55" s="39">
        <f t="shared" si="186"/>
        <v>0</v>
      </c>
      <c r="NV55" s="39">
        <f t="shared" si="187"/>
        <v>0</v>
      </c>
      <c r="NW55" s="115">
        <f t="shared" si="328"/>
        <v>0</v>
      </c>
      <c r="NX55" s="40">
        <f t="shared" si="329"/>
        <v>0</v>
      </c>
      <c r="NY55" s="39">
        <f t="shared" si="190"/>
        <v>0</v>
      </c>
      <c r="NZ55" s="115">
        <f t="shared" si="330"/>
        <v>0</v>
      </c>
      <c r="OA55" s="40">
        <f t="shared" si="331"/>
        <v>0</v>
      </c>
      <c r="OB55" s="39">
        <f t="shared" si="332"/>
        <v>0</v>
      </c>
      <c r="OC55" s="115">
        <f t="shared" si="333"/>
        <v>0</v>
      </c>
      <c r="OD55" s="40">
        <f t="shared" si="334"/>
        <v>0</v>
      </c>
      <c r="OE55" s="39">
        <f t="shared" si="335"/>
        <v>0</v>
      </c>
      <c r="OF55" s="115">
        <f t="shared" si="336"/>
        <v>0</v>
      </c>
    </row>
    <row r="56" spans="1:396" s="51" customFormat="1" x14ac:dyDescent="0.25">
      <c r="A56" s="36">
        <v>46</v>
      </c>
      <c r="B56" s="37" t="s">
        <v>248</v>
      </c>
      <c r="C56" s="73" t="s">
        <v>312</v>
      </c>
      <c r="D56" s="39"/>
      <c r="E56" s="39"/>
      <c r="F56" s="115">
        <f t="shared" si="194"/>
        <v>0</v>
      </c>
      <c r="G56" s="41"/>
      <c r="H56" s="39"/>
      <c r="I56" s="115">
        <f t="shared" si="195"/>
        <v>0</v>
      </c>
      <c r="J56" s="39"/>
      <c r="K56" s="39"/>
      <c r="L56" s="115">
        <f t="shared" si="196"/>
        <v>0</v>
      </c>
      <c r="M56" s="39"/>
      <c r="N56" s="39"/>
      <c r="O56" s="115">
        <f t="shared" si="197"/>
        <v>0</v>
      </c>
      <c r="P56" s="39"/>
      <c r="Q56" s="39"/>
      <c r="R56" s="115">
        <f t="shared" si="198"/>
        <v>0</v>
      </c>
      <c r="S56" s="39"/>
      <c r="T56" s="39"/>
      <c r="U56" s="115">
        <f t="shared" si="199"/>
        <v>0</v>
      </c>
      <c r="V56" s="39"/>
      <c r="W56" s="39"/>
      <c r="X56" s="115">
        <f t="shared" si="200"/>
        <v>0</v>
      </c>
      <c r="Y56" s="39"/>
      <c r="Z56" s="39"/>
      <c r="AA56" s="115">
        <f t="shared" si="201"/>
        <v>0</v>
      </c>
      <c r="AB56" s="40">
        <f t="shared" si="14"/>
        <v>0</v>
      </c>
      <c r="AC56" s="39">
        <f t="shared" si="15"/>
        <v>0</v>
      </c>
      <c r="AD56" s="115">
        <f t="shared" si="202"/>
        <v>0</v>
      </c>
      <c r="AE56" s="39">
        <v>1</v>
      </c>
      <c r="AF56" s="39"/>
      <c r="AG56" s="115">
        <f t="shared" si="203"/>
        <v>1</v>
      </c>
      <c r="AH56" s="40">
        <f t="shared" si="18"/>
        <v>1</v>
      </c>
      <c r="AI56" s="39">
        <f t="shared" si="19"/>
        <v>0</v>
      </c>
      <c r="AJ56" s="115">
        <f t="shared" si="204"/>
        <v>1</v>
      </c>
      <c r="AK56" s="39"/>
      <c r="AL56" s="39"/>
      <c r="AM56" s="115">
        <f t="shared" si="205"/>
        <v>0</v>
      </c>
      <c r="AN56" s="39"/>
      <c r="AO56" s="39"/>
      <c r="AP56" s="115">
        <f t="shared" si="206"/>
        <v>0</v>
      </c>
      <c r="AQ56" s="39"/>
      <c r="AR56" s="39"/>
      <c r="AS56" s="115">
        <f t="shared" si="207"/>
        <v>0</v>
      </c>
      <c r="AT56" s="39"/>
      <c r="AU56" s="39"/>
      <c r="AV56" s="115">
        <f t="shared" si="208"/>
        <v>0</v>
      </c>
      <c r="AW56" s="39"/>
      <c r="AX56" s="39"/>
      <c r="AY56" s="115">
        <f t="shared" si="209"/>
        <v>0</v>
      </c>
      <c r="AZ56" s="39"/>
      <c r="BA56" s="39"/>
      <c r="BB56" s="115">
        <f t="shared" si="210"/>
        <v>0</v>
      </c>
      <c r="BC56" s="39"/>
      <c r="BD56" s="39"/>
      <c r="BE56" s="115">
        <f t="shared" si="211"/>
        <v>0</v>
      </c>
      <c r="BF56" s="39"/>
      <c r="BG56" s="39"/>
      <c r="BH56" s="115">
        <f t="shared" si="212"/>
        <v>0</v>
      </c>
      <c r="BI56" s="39"/>
      <c r="BJ56" s="39"/>
      <c r="BK56" s="115">
        <f t="shared" si="213"/>
        <v>0</v>
      </c>
      <c r="BL56" s="40">
        <f t="shared" si="214"/>
        <v>0</v>
      </c>
      <c r="BM56" s="39">
        <f t="shared" si="215"/>
        <v>0</v>
      </c>
      <c r="BN56" s="115">
        <f t="shared" si="216"/>
        <v>0</v>
      </c>
      <c r="BO56" s="40"/>
      <c r="BP56" s="39"/>
      <c r="BQ56" s="115">
        <f t="shared" si="217"/>
        <v>0</v>
      </c>
      <c r="BR56" s="40"/>
      <c r="BS56" s="39"/>
      <c r="BT56" s="115">
        <f t="shared" si="218"/>
        <v>0</v>
      </c>
      <c r="BU56" s="40"/>
      <c r="BV56" s="39"/>
      <c r="BW56" s="115">
        <f t="shared" si="219"/>
        <v>0</v>
      </c>
      <c r="BX56" s="40"/>
      <c r="BY56" s="39"/>
      <c r="BZ56" s="115">
        <f t="shared" si="220"/>
        <v>0</v>
      </c>
      <c r="CA56" s="40"/>
      <c r="CB56" s="39"/>
      <c r="CC56" s="115">
        <f t="shared" si="221"/>
        <v>0</v>
      </c>
      <c r="CD56" s="40"/>
      <c r="CE56" s="39"/>
      <c r="CF56" s="115">
        <f t="shared" si="222"/>
        <v>0</v>
      </c>
      <c r="CG56" s="40"/>
      <c r="CH56" s="39"/>
      <c r="CI56" s="115">
        <f t="shared" si="223"/>
        <v>0</v>
      </c>
      <c r="CJ56" s="40"/>
      <c r="CK56" s="39"/>
      <c r="CL56" s="115">
        <f t="shared" si="224"/>
        <v>0</v>
      </c>
      <c r="CM56" s="40">
        <f t="shared" si="41"/>
        <v>0</v>
      </c>
      <c r="CN56" s="39">
        <f t="shared" si="42"/>
        <v>0</v>
      </c>
      <c r="CO56" s="115">
        <f t="shared" si="225"/>
        <v>0</v>
      </c>
      <c r="CP56" s="40"/>
      <c r="CQ56" s="39"/>
      <c r="CR56" s="115">
        <f t="shared" si="226"/>
        <v>0</v>
      </c>
      <c r="CS56" s="40"/>
      <c r="CT56" s="39"/>
      <c r="CU56" s="115">
        <f t="shared" si="227"/>
        <v>0</v>
      </c>
      <c r="CV56" s="40"/>
      <c r="CW56" s="39"/>
      <c r="CX56" s="115">
        <f t="shared" si="228"/>
        <v>0</v>
      </c>
      <c r="CY56" s="40"/>
      <c r="CZ56" s="39"/>
      <c r="DA56" s="115">
        <f t="shared" si="229"/>
        <v>0</v>
      </c>
      <c r="DB56" s="40"/>
      <c r="DC56" s="39"/>
      <c r="DD56" s="115">
        <f t="shared" si="230"/>
        <v>0</v>
      </c>
      <c r="DE56" s="40">
        <f t="shared" si="49"/>
        <v>0</v>
      </c>
      <c r="DF56" s="39">
        <f t="shared" si="50"/>
        <v>0</v>
      </c>
      <c r="DG56" s="115">
        <f t="shared" si="231"/>
        <v>0</v>
      </c>
      <c r="DH56" s="40"/>
      <c r="DI56" s="39"/>
      <c r="DJ56" s="115">
        <f t="shared" si="232"/>
        <v>0</v>
      </c>
      <c r="DK56" s="40"/>
      <c r="DL56" s="39"/>
      <c r="DM56" s="115">
        <f t="shared" si="233"/>
        <v>0</v>
      </c>
      <c r="DN56" s="39"/>
      <c r="DO56" s="39"/>
      <c r="DP56" s="115">
        <f t="shared" si="234"/>
        <v>0</v>
      </c>
      <c r="DQ56" s="40"/>
      <c r="DR56" s="39"/>
      <c r="DS56" s="115">
        <f t="shared" si="235"/>
        <v>0</v>
      </c>
      <c r="DT56" s="39"/>
      <c r="DU56" s="39"/>
      <c r="DV56" s="115">
        <f t="shared" si="236"/>
        <v>0</v>
      </c>
      <c r="DW56" s="40"/>
      <c r="DX56" s="39"/>
      <c r="DY56" s="115">
        <f t="shared" si="237"/>
        <v>0</v>
      </c>
      <c r="DZ56" s="40"/>
      <c r="EA56" s="39"/>
      <c r="EB56" s="115">
        <f t="shared" si="238"/>
        <v>0</v>
      </c>
      <c r="EC56" s="40">
        <f t="shared" si="59"/>
        <v>0</v>
      </c>
      <c r="ED56" s="39">
        <f t="shared" si="60"/>
        <v>0</v>
      </c>
      <c r="EE56" s="115">
        <f t="shared" si="239"/>
        <v>0</v>
      </c>
      <c r="EF56" s="40"/>
      <c r="EG56" s="39"/>
      <c r="EH56" s="115">
        <f t="shared" si="240"/>
        <v>0</v>
      </c>
      <c r="EI56" s="39"/>
      <c r="EJ56" s="39"/>
      <c r="EK56" s="115">
        <f t="shared" si="241"/>
        <v>0</v>
      </c>
      <c r="EL56" s="40"/>
      <c r="EM56" s="39"/>
      <c r="EN56" s="115">
        <f t="shared" si="242"/>
        <v>0</v>
      </c>
      <c r="EO56" s="40">
        <f t="shared" si="65"/>
        <v>0</v>
      </c>
      <c r="EP56" s="39">
        <f t="shared" si="66"/>
        <v>0</v>
      </c>
      <c r="EQ56" s="115">
        <f t="shared" si="243"/>
        <v>0</v>
      </c>
      <c r="ER56" s="39"/>
      <c r="ES56" s="39"/>
      <c r="ET56" s="115">
        <f t="shared" si="244"/>
        <v>0</v>
      </c>
      <c r="EU56" s="40"/>
      <c r="EV56" s="39"/>
      <c r="EW56" s="115">
        <f t="shared" si="245"/>
        <v>0</v>
      </c>
      <c r="EX56" s="40"/>
      <c r="EY56" s="39"/>
      <c r="EZ56" s="115">
        <f t="shared" si="246"/>
        <v>0</v>
      </c>
      <c r="FA56" s="40"/>
      <c r="FB56" s="39"/>
      <c r="FC56" s="115">
        <f t="shared" si="247"/>
        <v>0</v>
      </c>
      <c r="FD56" s="40"/>
      <c r="FE56" s="39"/>
      <c r="FF56" s="115">
        <f t="shared" si="248"/>
        <v>0</v>
      </c>
      <c r="FG56" s="40"/>
      <c r="FH56" s="39"/>
      <c r="FI56" s="115">
        <f t="shared" si="249"/>
        <v>0</v>
      </c>
      <c r="FJ56" s="40">
        <f t="shared" si="74"/>
        <v>0</v>
      </c>
      <c r="FK56" s="39">
        <f t="shared" si="75"/>
        <v>0</v>
      </c>
      <c r="FL56" s="115">
        <f t="shared" si="250"/>
        <v>0</v>
      </c>
      <c r="FM56" s="40"/>
      <c r="FN56" s="39"/>
      <c r="FO56" s="115">
        <f t="shared" si="251"/>
        <v>0</v>
      </c>
      <c r="FP56" s="40"/>
      <c r="FQ56" s="39"/>
      <c r="FR56" s="115">
        <f t="shared" si="252"/>
        <v>0</v>
      </c>
      <c r="FS56" s="39"/>
      <c r="FT56" s="39"/>
      <c r="FU56" s="115">
        <f t="shared" si="253"/>
        <v>0</v>
      </c>
      <c r="FV56" s="40"/>
      <c r="FW56" s="39"/>
      <c r="FX56" s="115">
        <f t="shared" si="254"/>
        <v>0</v>
      </c>
      <c r="FY56" s="40"/>
      <c r="FZ56" s="39"/>
      <c r="GA56" s="115">
        <f t="shared" si="255"/>
        <v>0</v>
      </c>
      <c r="GB56" s="40">
        <f t="shared" si="82"/>
        <v>0</v>
      </c>
      <c r="GC56" s="39">
        <f t="shared" si="83"/>
        <v>0</v>
      </c>
      <c r="GD56" s="115">
        <f t="shared" si="256"/>
        <v>0</v>
      </c>
      <c r="GE56" s="40"/>
      <c r="GF56" s="39"/>
      <c r="GG56" s="115">
        <f t="shared" si="257"/>
        <v>0</v>
      </c>
      <c r="GH56" s="40">
        <f t="shared" si="258"/>
        <v>0</v>
      </c>
      <c r="GI56" s="39">
        <f t="shared" si="86"/>
        <v>0</v>
      </c>
      <c r="GJ56" s="115">
        <f t="shared" si="259"/>
        <v>0</v>
      </c>
      <c r="GK56" s="39"/>
      <c r="GL56" s="39"/>
      <c r="GM56" s="115">
        <f t="shared" si="260"/>
        <v>0</v>
      </c>
      <c r="GN56" s="39"/>
      <c r="GO56" s="39"/>
      <c r="GP56" s="115">
        <f t="shared" si="261"/>
        <v>0</v>
      </c>
      <c r="GQ56" s="40">
        <f t="shared" si="90"/>
        <v>0</v>
      </c>
      <c r="GR56" s="39">
        <f t="shared" si="91"/>
        <v>0</v>
      </c>
      <c r="GS56" s="115">
        <f t="shared" si="262"/>
        <v>0</v>
      </c>
      <c r="GT56" s="40">
        <f t="shared" si="263"/>
        <v>0</v>
      </c>
      <c r="GU56" s="39">
        <f t="shared" si="264"/>
        <v>0</v>
      </c>
      <c r="GV56" s="115">
        <f t="shared" si="265"/>
        <v>0</v>
      </c>
      <c r="GW56" s="39"/>
      <c r="GX56" s="39"/>
      <c r="GY56" s="115">
        <f t="shared" si="266"/>
        <v>0</v>
      </c>
      <c r="GZ56" s="39"/>
      <c r="HA56" s="39"/>
      <c r="HB56" s="115">
        <f t="shared" si="267"/>
        <v>0</v>
      </c>
      <c r="HC56" s="39"/>
      <c r="HD56" s="39"/>
      <c r="HE56" s="115">
        <f t="shared" si="268"/>
        <v>0</v>
      </c>
      <c r="HF56" s="39"/>
      <c r="HG56" s="39"/>
      <c r="HH56" s="115">
        <f t="shared" si="269"/>
        <v>0</v>
      </c>
      <c r="HI56" s="39"/>
      <c r="HJ56" s="39"/>
      <c r="HK56" s="115">
        <f t="shared" si="270"/>
        <v>0</v>
      </c>
      <c r="HL56" s="40"/>
      <c r="HM56" s="39"/>
      <c r="HN56" s="115">
        <f t="shared" si="271"/>
        <v>0</v>
      </c>
      <c r="HO56" s="40"/>
      <c r="HP56" s="39"/>
      <c r="HQ56" s="115">
        <f t="shared" si="272"/>
        <v>0</v>
      </c>
      <c r="HR56" s="40"/>
      <c r="HS56" s="39"/>
      <c r="HT56" s="115">
        <f t="shared" si="273"/>
        <v>0</v>
      </c>
      <c r="HU56" s="40">
        <f t="shared" si="274"/>
        <v>0</v>
      </c>
      <c r="HV56" s="39">
        <f t="shared" si="275"/>
        <v>0</v>
      </c>
      <c r="HW56" s="115">
        <f t="shared" si="276"/>
        <v>0</v>
      </c>
      <c r="HX56" s="40"/>
      <c r="HY56" s="39"/>
      <c r="HZ56" s="115">
        <f t="shared" si="277"/>
        <v>0</v>
      </c>
      <c r="IA56" s="40">
        <f t="shared" si="106"/>
        <v>0</v>
      </c>
      <c r="IB56" s="39">
        <f t="shared" si="107"/>
        <v>0</v>
      </c>
      <c r="IC56" s="115">
        <f t="shared" si="278"/>
        <v>0</v>
      </c>
      <c r="ID56" s="40"/>
      <c r="IE56" s="39"/>
      <c r="IF56" s="115">
        <f t="shared" si="279"/>
        <v>0</v>
      </c>
      <c r="IG56" s="40"/>
      <c r="IH56" s="39"/>
      <c r="II56" s="115">
        <f t="shared" si="280"/>
        <v>0</v>
      </c>
      <c r="IJ56" s="40">
        <f t="shared" si="111"/>
        <v>0</v>
      </c>
      <c r="IK56" s="39">
        <f t="shared" si="112"/>
        <v>0</v>
      </c>
      <c r="IL56" s="115">
        <f t="shared" si="281"/>
        <v>0</v>
      </c>
      <c r="IM56" s="40"/>
      <c r="IN56" s="39"/>
      <c r="IO56" s="115">
        <f t="shared" si="282"/>
        <v>0</v>
      </c>
      <c r="IP56" s="40"/>
      <c r="IQ56" s="39"/>
      <c r="IR56" s="115">
        <f t="shared" si="283"/>
        <v>0</v>
      </c>
      <c r="IS56" s="40">
        <f t="shared" si="116"/>
        <v>0</v>
      </c>
      <c r="IT56" s="39">
        <f t="shared" si="117"/>
        <v>0</v>
      </c>
      <c r="IU56" s="115">
        <f t="shared" si="284"/>
        <v>0</v>
      </c>
      <c r="IV56" s="40"/>
      <c r="IW56" s="39"/>
      <c r="IX56" s="115">
        <f t="shared" si="285"/>
        <v>0</v>
      </c>
      <c r="IY56" s="40"/>
      <c r="IZ56" s="39"/>
      <c r="JA56" s="115">
        <f t="shared" si="286"/>
        <v>0</v>
      </c>
      <c r="JB56" s="40">
        <f t="shared" si="121"/>
        <v>0</v>
      </c>
      <c r="JC56" s="39">
        <f t="shared" si="122"/>
        <v>0</v>
      </c>
      <c r="JD56" s="115">
        <f t="shared" si="287"/>
        <v>0</v>
      </c>
      <c r="JE56" s="40"/>
      <c r="JF56" s="39"/>
      <c r="JG56" s="115">
        <f t="shared" si="288"/>
        <v>0</v>
      </c>
      <c r="JH56" s="40"/>
      <c r="JI56" s="39"/>
      <c r="JJ56" s="115">
        <f t="shared" si="289"/>
        <v>0</v>
      </c>
      <c r="JK56" s="40">
        <f t="shared" si="126"/>
        <v>0</v>
      </c>
      <c r="JL56" s="39">
        <f t="shared" si="127"/>
        <v>0</v>
      </c>
      <c r="JM56" s="115">
        <f t="shared" si="290"/>
        <v>0</v>
      </c>
      <c r="JN56" s="40"/>
      <c r="JO56" s="39"/>
      <c r="JP56" s="115">
        <f t="shared" si="291"/>
        <v>0</v>
      </c>
      <c r="JQ56" s="40">
        <f t="shared" si="130"/>
        <v>0</v>
      </c>
      <c r="JR56" s="39">
        <f t="shared" si="131"/>
        <v>0</v>
      </c>
      <c r="JS56" s="115">
        <f t="shared" si="292"/>
        <v>0</v>
      </c>
      <c r="JT56" s="40"/>
      <c r="JU56" s="39"/>
      <c r="JV56" s="115">
        <f t="shared" si="293"/>
        <v>0</v>
      </c>
      <c r="JW56" s="40"/>
      <c r="JX56" s="39"/>
      <c r="JY56" s="115">
        <f t="shared" si="294"/>
        <v>0</v>
      </c>
      <c r="JZ56" s="40"/>
      <c r="KA56" s="39"/>
      <c r="KB56" s="115">
        <f t="shared" si="295"/>
        <v>0</v>
      </c>
      <c r="KC56" s="40">
        <f t="shared" si="136"/>
        <v>0</v>
      </c>
      <c r="KD56" s="39">
        <f t="shared" si="137"/>
        <v>0</v>
      </c>
      <c r="KE56" s="115">
        <f t="shared" si="296"/>
        <v>0</v>
      </c>
      <c r="KF56" s="40"/>
      <c r="KG56" s="39"/>
      <c r="KH56" s="115">
        <f t="shared" si="297"/>
        <v>0</v>
      </c>
      <c r="KI56" s="40"/>
      <c r="KJ56" s="39"/>
      <c r="KK56" s="115">
        <f t="shared" si="298"/>
        <v>0</v>
      </c>
      <c r="KL56" s="40"/>
      <c r="KM56" s="39"/>
      <c r="KN56" s="115">
        <f t="shared" si="299"/>
        <v>0</v>
      </c>
      <c r="KO56" s="40"/>
      <c r="KP56" s="39"/>
      <c r="KQ56" s="115">
        <f t="shared" si="300"/>
        <v>0</v>
      </c>
      <c r="KR56" s="40">
        <f t="shared" si="143"/>
        <v>0</v>
      </c>
      <c r="KS56" s="39">
        <f t="shared" si="144"/>
        <v>0</v>
      </c>
      <c r="KT56" s="115">
        <f t="shared" si="301"/>
        <v>0</v>
      </c>
      <c r="KU56" s="40">
        <f t="shared" si="146"/>
        <v>0</v>
      </c>
      <c r="KV56" s="39">
        <f t="shared" si="147"/>
        <v>0</v>
      </c>
      <c r="KW56" s="115">
        <f t="shared" si="302"/>
        <v>0</v>
      </c>
      <c r="KX56" s="39"/>
      <c r="KY56" s="39"/>
      <c r="KZ56" s="115">
        <f t="shared" si="303"/>
        <v>0</v>
      </c>
      <c r="LA56" s="39"/>
      <c r="LB56" s="39"/>
      <c r="LC56" s="115">
        <f t="shared" si="304"/>
        <v>0</v>
      </c>
      <c r="LD56" s="39"/>
      <c r="LE56" s="39"/>
      <c r="LF56" s="115">
        <f t="shared" si="305"/>
        <v>0</v>
      </c>
      <c r="LG56" s="39"/>
      <c r="LH56" s="39"/>
      <c r="LI56" s="115">
        <f t="shared" si="306"/>
        <v>0</v>
      </c>
      <c r="LJ56" s="39">
        <v>30000</v>
      </c>
      <c r="LK56" s="39"/>
      <c r="LL56" s="115">
        <f t="shared" si="307"/>
        <v>30000</v>
      </c>
      <c r="LM56" s="40">
        <f t="shared" si="154"/>
        <v>30000</v>
      </c>
      <c r="LN56" s="39">
        <f t="shared" si="155"/>
        <v>0</v>
      </c>
      <c r="LO56" s="115">
        <f t="shared" si="308"/>
        <v>30000</v>
      </c>
      <c r="LP56" s="40"/>
      <c r="LQ56" s="39"/>
      <c r="LR56" s="115">
        <f t="shared" si="309"/>
        <v>0</v>
      </c>
      <c r="LS56" s="39"/>
      <c r="LT56" s="39"/>
      <c r="LU56" s="115">
        <f t="shared" si="310"/>
        <v>0</v>
      </c>
      <c r="LV56" s="39"/>
      <c r="LW56" s="39"/>
      <c r="LX56" s="115">
        <f t="shared" si="311"/>
        <v>0</v>
      </c>
      <c r="LY56" s="39"/>
      <c r="LZ56" s="39"/>
      <c r="MA56" s="115">
        <f t="shared" si="312"/>
        <v>0</v>
      </c>
      <c r="MB56" s="40">
        <f t="shared" si="161"/>
        <v>0</v>
      </c>
      <c r="MC56" s="39">
        <f t="shared" si="162"/>
        <v>0</v>
      </c>
      <c r="MD56" s="115">
        <f t="shared" si="313"/>
        <v>0</v>
      </c>
      <c r="ME56" s="40">
        <f t="shared" si="164"/>
        <v>30000</v>
      </c>
      <c r="MF56" s="39">
        <f t="shared" si="165"/>
        <v>0</v>
      </c>
      <c r="MG56" s="115">
        <f t="shared" si="314"/>
        <v>30000</v>
      </c>
      <c r="MH56" s="40"/>
      <c r="MI56" s="39"/>
      <c r="MJ56" s="115">
        <f t="shared" si="315"/>
        <v>0</v>
      </c>
      <c r="MK56" s="39"/>
      <c r="ML56" s="39"/>
      <c r="MM56" s="115">
        <f t="shared" si="316"/>
        <v>0</v>
      </c>
      <c r="MN56" s="39"/>
      <c r="MO56" s="39"/>
      <c r="MP56" s="115">
        <f t="shared" si="317"/>
        <v>0</v>
      </c>
      <c r="MQ56" s="39"/>
      <c r="MR56" s="39"/>
      <c r="MS56" s="115">
        <f t="shared" si="318"/>
        <v>0</v>
      </c>
      <c r="MT56" s="39"/>
      <c r="MU56" s="39"/>
      <c r="MV56" s="115">
        <f t="shared" si="319"/>
        <v>0</v>
      </c>
      <c r="MW56" s="40">
        <f t="shared" si="172"/>
        <v>0</v>
      </c>
      <c r="MX56" s="39">
        <f t="shared" si="173"/>
        <v>0</v>
      </c>
      <c r="MY56" s="115">
        <f t="shared" si="320"/>
        <v>0</v>
      </c>
      <c r="MZ56" s="39"/>
      <c r="NA56" s="39"/>
      <c r="NB56" s="115">
        <f t="shared" si="321"/>
        <v>0</v>
      </c>
      <c r="NC56" s="39"/>
      <c r="ND56" s="39"/>
      <c r="NE56" s="115">
        <f t="shared" si="322"/>
        <v>0</v>
      </c>
      <c r="NF56" s="40">
        <f t="shared" si="177"/>
        <v>0</v>
      </c>
      <c r="NG56" s="39">
        <f t="shared" si="178"/>
        <v>0</v>
      </c>
      <c r="NH56" s="115">
        <f t="shared" si="323"/>
        <v>0</v>
      </c>
      <c r="NI56" s="39"/>
      <c r="NJ56" s="39"/>
      <c r="NK56" s="115">
        <f t="shared" si="324"/>
        <v>0</v>
      </c>
      <c r="NL56" s="39"/>
      <c r="NM56" s="39"/>
      <c r="NN56" s="115">
        <f t="shared" si="325"/>
        <v>0</v>
      </c>
      <c r="NO56" s="40">
        <f t="shared" si="182"/>
        <v>0</v>
      </c>
      <c r="NP56" s="39">
        <f t="shared" si="183"/>
        <v>0</v>
      </c>
      <c r="NQ56" s="115">
        <f t="shared" si="326"/>
        <v>0</v>
      </c>
      <c r="NR56" s="39"/>
      <c r="NS56" s="39"/>
      <c r="NT56" s="115">
        <f t="shared" si="327"/>
        <v>0</v>
      </c>
      <c r="NU56" s="39">
        <f t="shared" si="186"/>
        <v>0</v>
      </c>
      <c r="NV56" s="39">
        <f t="shared" si="187"/>
        <v>0</v>
      </c>
      <c r="NW56" s="115">
        <f t="shared" si="328"/>
        <v>0</v>
      </c>
      <c r="NX56" s="40">
        <f t="shared" si="329"/>
        <v>0</v>
      </c>
      <c r="NY56" s="39">
        <f t="shared" si="190"/>
        <v>0</v>
      </c>
      <c r="NZ56" s="115">
        <f t="shared" si="330"/>
        <v>0</v>
      </c>
      <c r="OA56" s="40">
        <f t="shared" si="331"/>
        <v>30000</v>
      </c>
      <c r="OB56" s="39">
        <f t="shared" si="332"/>
        <v>0</v>
      </c>
      <c r="OC56" s="115">
        <f t="shared" si="333"/>
        <v>30000</v>
      </c>
      <c r="OD56" s="40">
        <f t="shared" si="334"/>
        <v>30001</v>
      </c>
      <c r="OE56" s="39">
        <f t="shared" si="335"/>
        <v>0</v>
      </c>
      <c r="OF56" s="115">
        <f t="shared" si="336"/>
        <v>30001</v>
      </c>
    </row>
    <row r="57" spans="1:396" s="72" customFormat="1" ht="16.5" thickBot="1" x14ac:dyDescent="0.3">
      <c r="A57" s="42">
        <v>47</v>
      </c>
      <c r="B57" s="43" t="s">
        <v>293</v>
      </c>
      <c r="C57" s="74" t="s">
        <v>204</v>
      </c>
      <c r="D57" s="45"/>
      <c r="E57" s="45"/>
      <c r="F57" s="116">
        <f t="shared" si="194"/>
        <v>0</v>
      </c>
      <c r="G57" s="47"/>
      <c r="H57" s="45"/>
      <c r="I57" s="116">
        <f t="shared" si="195"/>
        <v>0</v>
      </c>
      <c r="J57" s="45"/>
      <c r="K57" s="45"/>
      <c r="L57" s="116">
        <f t="shared" si="196"/>
        <v>0</v>
      </c>
      <c r="M57" s="45"/>
      <c r="N57" s="45"/>
      <c r="O57" s="116">
        <f t="shared" si="197"/>
        <v>0</v>
      </c>
      <c r="P57" s="45"/>
      <c r="Q57" s="45"/>
      <c r="R57" s="116">
        <f t="shared" si="198"/>
        <v>0</v>
      </c>
      <c r="S57" s="45"/>
      <c r="T57" s="45"/>
      <c r="U57" s="116">
        <f t="shared" si="199"/>
        <v>0</v>
      </c>
      <c r="V57" s="45"/>
      <c r="W57" s="45"/>
      <c r="X57" s="116">
        <f t="shared" si="200"/>
        <v>0</v>
      </c>
      <c r="Y57" s="45"/>
      <c r="Z57" s="45"/>
      <c r="AA57" s="116">
        <f t="shared" si="201"/>
        <v>0</v>
      </c>
      <c r="AB57" s="46">
        <f t="shared" si="14"/>
        <v>0</v>
      </c>
      <c r="AC57" s="45">
        <f t="shared" si="15"/>
        <v>0</v>
      </c>
      <c r="AD57" s="116">
        <f t="shared" si="202"/>
        <v>0</v>
      </c>
      <c r="AE57" s="45">
        <v>200</v>
      </c>
      <c r="AF57" s="45"/>
      <c r="AG57" s="116">
        <f t="shared" si="203"/>
        <v>200</v>
      </c>
      <c r="AH57" s="46">
        <f t="shared" si="18"/>
        <v>200</v>
      </c>
      <c r="AI57" s="45">
        <f t="shared" si="19"/>
        <v>0</v>
      </c>
      <c r="AJ57" s="116">
        <f t="shared" si="204"/>
        <v>200</v>
      </c>
      <c r="AK57" s="45"/>
      <c r="AL57" s="45"/>
      <c r="AM57" s="116">
        <f t="shared" si="205"/>
        <v>0</v>
      </c>
      <c r="AN57" s="45"/>
      <c r="AO57" s="45"/>
      <c r="AP57" s="116">
        <f t="shared" si="206"/>
        <v>0</v>
      </c>
      <c r="AQ57" s="45"/>
      <c r="AR57" s="45"/>
      <c r="AS57" s="116">
        <f t="shared" si="207"/>
        <v>0</v>
      </c>
      <c r="AT57" s="45"/>
      <c r="AU57" s="45"/>
      <c r="AV57" s="116">
        <f t="shared" si="208"/>
        <v>0</v>
      </c>
      <c r="AW57" s="45"/>
      <c r="AX57" s="45"/>
      <c r="AY57" s="116">
        <f t="shared" si="209"/>
        <v>0</v>
      </c>
      <c r="AZ57" s="45"/>
      <c r="BA57" s="45"/>
      <c r="BB57" s="116">
        <f t="shared" si="210"/>
        <v>0</v>
      </c>
      <c r="BC57" s="45"/>
      <c r="BD57" s="45"/>
      <c r="BE57" s="116">
        <f t="shared" si="211"/>
        <v>0</v>
      </c>
      <c r="BF57" s="45"/>
      <c r="BG57" s="45"/>
      <c r="BH57" s="116">
        <f t="shared" si="212"/>
        <v>0</v>
      </c>
      <c r="BI57" s="45"/>
      <c r="BJ57" s="45"/>
      <c r="BK57" s="116">
        <f t="shared" si="213"/>
        <v>0</v>
      </c>
      <c r="BL57" s="46">
        <f t="shared" si="214"/>
        <v>0</v>
      </c>
      <c r="BM57" s="45">
        <f t="shared" si="215"/>
        <v>0</v>
      </c>
      <c r="BN57" s="116">
        <f t="shared" si="216"/>
        <v>0</v>
      </c>
      <c r="BO57" s="46"/>
      <c r="BP57" s="45"/>
      <c r="BQ57" s="116">
        <f t="shared" si="217"/>
        <v>0</v>
      </c>
      <c r="BR57" s="46"/>
      <c r="BS57" s="45"/>
      <c r="BT57" s="116">
        <f t="shared" si="218"/>
        <v>0</v>
      </c>
      <c r="BU57" s="46"/>
      <c r="BV57" s="45"/>
      <c r="BW57" s="116">
        <f t="shared" si="219"/>
        <v>0</v>
      </c>
      <c r="BX57" s="46"/>
      <c r="BY57" s="45"/>
      <c r="BZ57" s="116">
        <f t="shared" si="220"/>
        <v>0</v>
      </c>
      <c r="CA57" s="46"/>
      <c r="CB57" s="45"/>
      <c r="CC57" s="116">
        <f t="shared" si="221"/>
        <v>0</v>
      </c>
      <c r="CD57" s="46"/>
      <c r="CE57" s="45"/>
      <c r="CF57" s="116">
        <f t="shared" si="222"/>
        <v>0</v>
      </c>
      <c r="CG57" s="46"/>
      <c r="CH57" s="45"/>
      <c r="CI57" s="116">
        <f t="shared" si="223"/>
        <v>0</v>
      </c>
      <c r="CJ57" s="46"/>
      <c r="CK57" s="45"/>
      <c r="CL57" s="116">
        <f t="shared" si="224"/>
        <v>0</v>
      </c>
      <c r="CM57" s="46">
        <f t="shared" si="41"/>
        <v>0</v>
      </c>
      <c r="CN57" s="45">
        <f t="shared" si="42"/>
        <v>0</v>
      </c>
      <c r="CO57" s="116">
        <f t="shared" si="225"/>
        <v>0</v>
      </c>
      <c r="CP57" s="46"/>
      <c r="CQ57" s="45"/>
      <c r="CR57" s="116">
        <f t="shared" si="226"/>
        <v>0</v>
      </c>
      <c r="CS57" s="46"/>
      <c r="CT57" s="45"/>
      <c r="CU57" s="116">
        <f t="shared" si="227"/>
        <v>0</v>
      </c>
      <c r="CV57" s="46"/>
      <c r="CW57" s="45"/>
      <c r="CX57" s="116">
        <f t="shared" si="228"/>
        <v>0</v>
      </c>
      <c r="CY57" s="46"/>
      <c r="CZ57" s="45"/>
      <c r="DA57" s="116">
        <f t="shared" si="229"/>
        <v>0</v>
      </c>
      <c r="DB57" s="46"/>
      <c r="DC57" s="45"/>
      <c r="DD57" s="116">
        <f t="shared" si="230"/>
        <v>0</v>
      </c>
      <c r="DE57" s="46">
        <f t="shared" si="49"/>
        <v>0</v>
      </c>
      <c r="DF57" s="45">
        <f t="shared" si="50"/>
        <v>0</v>
      </c>
      <c r="DG57" s="116">
        <f t="shared" si="231"/>
        <v>0</v>
      </c>
      <c r="DH57" s="46"/>
      <c r="DI57" s="45"/>
      <c r="DJ57" s="116">
        <f t="shared" si="232"/>
        <v>0</v>
      </c>
      <c r="DK57" s="46"/>
      <c r="DL57" s="45"/>
      <c r="DM57" s="116">
        <f t="shared" si="233"/>
        <v>0</v>
      </c>
      <c r="DN57" s="45"/>
      <c r="DO57" s="45"/>
      <c r="DP57" s="116">
        <f t="shared" si="234"/>
        <v>0</v>
      </c>
      <c r="DQ57" s="46"/>
      <c r="DR57" s="45"/>
      <c r="DS57" s="116">
        <f t="shared" si="235"/>
        <v>0</v>
      </c>
      <c r="DT57" s="45"/>
      <c r="DU57" s="45"/>
      <c r="DV57" s="116">
        <f t="shared" si="236"/>
        <v>0</v>
      </c>
      <c r="DW57" s="46"/>
      <c r="DX57" s="45"/>
      <c r="DY57" s="116">
        <f t="shared" si="237"/>
        <v>0</v>
      </c>
      <c r="DZ57" s="46"/>
      <c r="EA57" s="45"/>
      <c r="EB57" s="116">
        <f t="shared" si="238"/>
        <v>0</v>
      </c>
      <c r="EC57" s="46">
        <f t="shared" si="59"/>
        <v>0</v>
      </c>
      <c r="ED57" s="45">
        <f t="shared" si="60"/>
        <v>0</v>
      </c>
      <c r="EE57" s="116">
        <f t="shared" si="239"/>
        <v>0</v>
      </c>
      <c r="EF57" s="46"/>
      <c r="EG57" s="45"/>
      <c r="EH57" s="116">
        <f t="shared" si="240"/>
        <v>0</v>
      </c>
      <c r="EI57" s="45">
        <f>15748+100446+95907</f>
        <v>212101</v>
      </c>
      <c r="EJ57" s="45"/>
      <c r="EK57" s="116">
        <f t="shared" si="241"/>
        <v>212101</v>
      </c>
      <c r="EL57" s="46"/>
      <c r="EM57" s="45"/>
      <c r="EN57" s="116">
        <f t="shared" si="242"/>
        <v>0</v>
      </c>
      <c r="EO57" s="46">
        <f t="shared" si="65"/>
        <v>212101</v>
      </c>
      <c r="EP57" s="45">
        <f t="shared" si="66"/>
        <v>0</v>
      </c>
      <c r="EQ57" s="116">
        <f t="shared" si="243"/>
        <v>212101</v>
      </c>
      <c r="ER57" s="45"/>
      <c r="ES57" s="45"/>
      <c r="ET57" s="116">
        <f t="shared" si="244"/>
        <v>0</v>
      </c>
      <c r="EU57" s="46"/>
      <c r="EV57" s="45"/>
      <c r="EW57" s="116">
        <f t="shared" si="245"/>
        <v>0</v>
      </c>
      <c r="EX57" s="46"/>
      <c r="EY57" s="45"/>
      <c r="EZ57" s="116">
        <f t="shared" si="246"/>
        <v>0</v>
      </c>
      <c r="FA57" s="46"/>
      <c r="FB57" s="45"/>
      <c r="FC57" s="116">
        <f t="shared" si="247"/>
        <v>0</v>
      </c>
      <c r="FD57" s="46"/>
      <c r="FE57" s="45"/>
      <c r="FF57" s="116">
        <f t="shared" si="248"/>
        <v>0</v>
      </c>
      <c r="FG57" s="46"/>
      <c r="FH57" s="45"/>
      <c r="FI57" s="116">
        <f t="shared" si="249"/>
        <v>0</v>
      </c>
      <c r="FJ57" s="46">
        <f t="shared" si="74"/>
        <v>0</v>
      </c>
      <c r="FK57" s="45">
        <f t="shared" si="75"/>
        <v>0</v>
      </c>
      <c r="FL57" s="116">
        <f t="shared" si="250"/>
        <v>0</v>
      </c>
      <c r="FM57" s="46"/>
      <c r="FN57" s="45"/>
      <c r="FO57" s="116">
        <f t="shared" si="251"/>
        <v>0</v>
      </c>
      <c r="FP57" s="46"/>
      <c r="FQ57" s="45"/>
      <c r="FR57" s="116">
        <f t="shared" si="252"/>
        <v>0</v>
      </c>
      <c r="FS57" s="45"/>
      <c r="FT57" s="45"/>
      <c r="FU57" s="116">
        <f t="shared" si="253"/>
        <v>0</v>
      </c>
      <c r="FV57" s="46"/>
      <c r="FW57" s="45"/>
      <c r="FX57" s="116">
        <f t="shared" si="254"/>
        <v>0</v>
      </c>
      <c r="FY57" s="46"/>
      <c r="FZ57" s="45"/>
      <c r="GA57" s="116">
        <f t="shared" si="255"/>
        <v>0</v>
      </c>
      <c r="GB57" s="46">
        <f t="shared" si="82"/>
        <v>0</v>
      </c>
      <c r="GC57" s="45">
        <f t="shared" si="83"/>
        <v>0</v>
      </c>
      <c r="GD57" s="116">
        <f t="shared" si="256"/>
        <v>0</v>
      </c>
      <c r="GE57" s="46"/>
      <c r="GF57" s="45"/>
      <c r="GG57" s="116">
        <f t="shared" si="257"/>
        <v>0</v>
      </c>
      <c r="GH57" s="46">
        <f t="shared" si="258"/>
        <v>0</v>
      </c>
      <c r="GI57" s="45">
        <f t="shared" si="86"/>
        <v>0</v>
      </c>
      <c r="GJ57" s="116">
        <f t="shared" si="259"/>
        <v>0</v>
      </c>
      <c r="GK57" s="45"/>
      <c r="GL57" s="45"/>
      <c r="GM57" s="116">
        <f t="shared" si="260"/>
        <v>0</v>
      </c>
      <c r="GN57" s="45"/>
      <c r="GO57" s="45"/>
      <c r="GP57" s="116">
        <f t="shared" si="261"/>
        <v>0</v>
      </c>
      <c r="GQ57" s="46">
        <f t="shared" si="90"/>
        <v>0</v>
      </c>
      <c r="GR57" s="45">
        <f t="shared" si="91"/>
        <v>0</v>
      </c>
      <c r="GS57" s="116">
        <f t="shared" si="262"/>
        <v>0</v>
      </c>
      <c r="GT57" s="46">
        <f t="shared" si="263"/>
        <v>212101</v>
      </c>
      <c r="GU57" s="45">
        <f t="shared" si="264"/>
        <v>0</v>
      </c>
      <c r="GV57" s="116">
        <f t="shared" si="265"/>
        <v>212101</v>
      </c>
      <c r="GW57" s="45"/>
      <c r="GX57" s="45"/>
      <c r="GY57" s="116">
        <f t="shared" si="266"/>
        <v>0</v>
      </c>
      <c r="GZ57" s="45"/>
      <c r="HA57" s="45"/>
      <c r="HB57" s="116">
        <f t="shared" si="267"/>
        <v>0</v>
      </c>
      <c r="HC57" s="45"/>
      <c r="HD57" s="45"/>
      <c r="HE57" s="116">
        <f t="shared" si="268"/>
        <v>0</v>
      </c>
      <c r="HF57" s="45"/>
      <c r="HG57" s="45"/>
      <c r="HH57" s="116">
        <f t="shared" si="269"/>
        <v>0</v>
      </c>
      <c r="HI57" s="45"/>
      <c r="HJ57" s="45"/>
      <c r="HK57" s="116">
        <f t="shared" si="270"/>
        <v>0</v>
      </c>
      <c r="HL57" s="46"/>
      <c r="HM57" s="45"/>
      <c r="HN57" s="116">
        <f t="shared" si="271"/>
        <v>0</v>
      </c>
      <c r="HO57" s="46"/>
      <c r="HP57" s="45"/>
      <c r="HQ57" s="116">
        <f t="shared" si="272"/>
        <v>0</v>
      </c>
      <c r="HR57" s="46"/>
      <c r="HS57" s="45"/>
      <c r="HT57" s="116">
        <f t="shared" si="273"/>
        <v>0</v>
      </c>
      <c r="HU57" s="46">
        <f t="shared" si="274"/>
        <v>0</v>
      </c>
      <c r="HV57" s="45">
        <f t="shared" si="275"/>
        <v>0</v>
      </c>
      <c r="HW57" s="116">
        <f t="shared" si="276"/>
        <v>0</v>
      </c>
      <c r="HX57" s="46"/>
      <c r="HY57" s="45"/>
      <c r="HZ57" s="116">
        <f t="shared" si="277"/>
        <v>0</v>
      </c>
      <c r="IA57" s="46">
        <f t="shared" si="106"/>
        <v>0</v>
      </c>
      <c r="IB57" s="45">
        <f t="shared" si="107"/>
        <v>0</v>
      </c>
      <c r="IC57" s="116">
        <f t="shared" si="278"/>
        <v>0</v>
      </c>
      <c r="ID57" s="46"/>
      <c r="IE57" s="45"/>
      <c r="IF57" s="116">
        <f t="shared" si="279"/>
        <v>0</v>
      </c>
      <c r="IG57" s="46"/>
      <c r="IH57" s="45"/>
      <c r="II57" s="116">
        <f t="shared" si="280"/>
        <v>0</v>
      </c>
      <c r="IJ57" s="46">
        <f t="shared" si="111"/>
        <v>0</v>
      </c>
      <c r="IK57" s="45">
        <f t="shared" si="112"/>
        <v>0</v>
      </c>
      <c r="IL57" s="116">
        <f t="shared" si="281"/>
        <v>0</v>
      </c>
      <c r="IM57" s="46"/>
      <c r="IN57" s="45"/>
      <c r="IO57" s="116">
        <f t="shared" si="282"/>
        <v>0</v>
      </c>
      <c r="IP57" s="46"/>
      <c r="IQ57" s="45"/>
      <c r="IR57" s="116">
        <f t="shared" si="283"/>
        <v>0</v>
      </c>
      <c r="IS57" s="46">
        <f t="shared" si="116"/>
        <v>0</v>
      </c>
      <c r="IT57" s="45">
        <f t="shared" si="117"/>
        <v>0</v>
      </c>
      <c r="IU57" s="116">
        <f t="shared" si="284"/>
        <v>0</v>
      </c>
      <c r="IV57" s="46"/>
      <c r="IW57" s="45"/>
      <c r="IX57" s="116">
        <f t="shared" si="285"/>
        <v>0</v>
      </c>
      <c r="IY57" s="46"/>
      <c r="IZ57" s="45"/>
      <c r="JA57" s="116">
        <f t="shared" si="286"/>
        <v>0</v>
      </c>
      <c r="JB57" s="46">
        <f t="shared" si="121"/>
        <v>0</v>
      </c>
      <c r="JC57" s="45">
        <f t="shared" si="122"/>
        <v>0</v>
      </c>
      <c r="JD57" s="116">
        <f t="shared" si="287"/>
        <v>0</v>
      </c>
      <c r="JE57" s="46"/>
      <c r="JF57" s="45"/>
      <c r="JG57" s="116">
        <f t="shared" si="288"/>
        <v>0</v>
      </c>
      <c r="JH57" s="46"/>
      <c r="JI57" s="45"/>
      <c r="JJ57" s="116">
        <f t="shared" si="289"/>
        <v>0</v>
      </c>
      <c r="JK57" s="46">
        <f t="shared" si="126"/>
        <v>0</v>
      </c>
      <c r="JL57" s="45">
        <f t="shared" si="127"/>
        <v>0</v>
      </c>
      <c r="JM57" s="116">
        <f t="shared" si="290"/>
        <v>0</v>
      </c>
      <c r="JN57" s="46"/>
      <c r="JO57" s="45"/>
      <c r="JP57" s="116">
        <f t="shared" si="291"/>
        <v>0</v>
      </c>
      <c r="JQ57" s="46">
        <f t="shared" si="130"/>
        <v>0</v>
      </c>
      <c r="JR57" s="45">
        <f t="shared" si="131"/>
        <v>0</v>
      </c>
      <c r="JS57" s="116">
        <f t="shared" si="292"/>
        <v>0</v>
      </c>
      <c r="JT57" s="46"/>
      <c r="JU57" s="45"/>
      <c r="JV57" s="116">
        <f t="shared" si="293"/>
        <v>0</v>
      </c>
      <c r="JW57" s="46"/>
      <c r="JX57" s="45"/>
      <c r="JY57" s="116">
        <f t="shared" si="294"/>
        <v>0</v>
      </c>
      <c r="JZ57" s="46"/>
      <c r="KA57" s="45"/>
      <c r="KB57" s="116">
        <f t="shared" si="295"/>
        <v>0</v>
      </c>
      <c r="KC57" s="46">
        <f t="shared" si="136"/>
        <v>0</v>
      </c>
      <c r="KD57" s="45">
        <f t="shared" si="137"/>
        <v>0</v>
      </c>
      <c r="KE57" s="116">
        <f t="shared" si="296"/>
        <v>0</v>
      </c>
      <c r="KF57" s="46"/>
      <c r="KG57" s="45"/>
      <c r="KH57" s="116">
        <f t="shared" si="297"/>
        <v>0</v>
      </c>
      <c r="KI57" s="46"/>
      <c r="KJ57" s="45"/>
      <c r="KK57" s="116">
        <f t="shared" si="298"/>
        <v>0</v>
      </c>
      <c r="KL57" s="46"/>
      <c r="KM57" s="45"/>
      <c r="KN57" s="116">
        <f t="shared" si="299"/>
        <v>0</v>
      </c>
      <c r="KO57" s="46"/>
      <c r="KP57" s="45"/>
      <c r="KQ57" s="116">
        <f t="shared" si="300"/>
        <v>0</v>
      </c>
      <c r="KR57" s="46">
        <f t="shared" si="143"/>
        <v>0</v>
      </c>
      <c r="KS57" s="45">
        <f t="shared" si="144"/>
        <v>0</v>
      </c>
      <c r="KT57" s="116">
        <f t="shared" si="301"/>
        <v>0</v>
      </c>
      <c r="KU57" s="46">
        <f t="shared" si="146"/>
        <v>0</v>
      </c>
      <c r="KV57" s="45">
        <f t="shared" si="147"/>
        <v>0</v>
      </c>
      <c r="KW57" s="116">
        <f t="shared" si="302"/>
        <v>0</v>
      </c>
      <c r="KX57" s="45"/>
      <c r="KY57" s="45"/>
      <c r="KZ57" s="116">
        <f t="shared" si="303"/>
        <v>0</v>
      </c>
      <c r="LA57" s="45"/>
      <c r="LB57" s="45"/>
      <c r="LC57" s="116">
        <f t="shared" si="304"/>
        <v>0</v>
      </c>
      <c r="LD57" s="45"/>
      <c r="LE57" s="45"/>
      <c r="LF57" s="116">
        <f t="shared" si="305"/>
        <v>0</v>
      </c>
      <c r="LG57" s="45"/>
      <c r="LH57" s="45"/>
      <c r="LI57" s="116">
        <f t="shared" si="306"/>
        <v>0</v>
      </c>
      <c r="LJ57" s="45"/>
      <c r="LK57" s="45"/>
      <c r="LL57" s="116">
        <f t="shared" si="307"/>
        <v>0</v>
      </c>
      <c r="LM57" s="46">
        <f t="shared" si="154"/>
        <v>0</v>
      </c>
      <c r="LN57" s="45">
        <f t="shared" si="155"/>
        <v>0</v>
      </c>
      <c r="LO57" s="116">
        <f t="shared" si="308"/>
        <v>0</v>
      </c>
      <c r="LP57" s="46"/>
      <c r="LQ57" s="45"/>
      <c r="LR57" s="116">
        <f t="shared" si="309"/>
        <v>0</v>
      </c>
      <c r="LS57" s="45"/>
      <c r="LT57" s="45"/>
      <c r="LU57" s="116">
        <f t="shared" si="310"/>
        <v>0</v>
      </c>
      <c r="LV57" s="45"/>
      <c r="LW57" s="45"/>
      <c r="LX57" s="116">
        <f t="shared" si="311"/>
        <v>0</v>
      </c>
      <c r="LY57" s="45"/>
      <c r="LZ57" s="45"/>
      <c r="MA57" s="116">
        <f t="shared" si="312"/>
        <v>0</v>
      </c>
      <c r="MB57" s="46">
        <f t="shared" si="161"/>
        <v>0</v>
      </c>
      <c r="MC57" s="45">
        <f t="shared" si="162"/>
        <v>0</v>
      </c>
      <c r="MD57" s="116">
        <f t="shared" si="313"/>
        <v>0</v>
      </c>
      <c r="ME57" s="46">
        <f t="shared" si="164"/>
        <v>0</v>
      </c>
      <c r="MF57" s="45">
        <f t="shared" si="165"/>
        <v>0</v>
      </c>
      <c r="MG57" s="116">
        <f t="shared" si="314"/>
        <v>0</v>
      </c>
      <c r="MH57" s="46"/>
      <c r="MI57" s="45"/>
      <c r="MJ57" s="116">
        <f t="shared" si="315"/>
        <v>0</v>
      </c>
      <c r="MK57" s="45"/>
      <c r="ML57" s="45"/>
      <c r="MM57" s="116">
        <f t="shared" si="316"/>
        <v>0</v>
      </c>
      <c r="MN57" s="45"/>
      <c r="MO57" s="45"/>
      <c r="MP57" s="116">
        <f t="shared" si="317"/>
        <v>0</v>
      </c>
      <c r="MQ57" s="45"/>
      <c r="MR57" s="45"/>
      <c r="MS57" s="116">
        <f t="shared" si="318"/>
        <v>0</v>
      </c>
      <c r="MT57" s="45"/>
      <c r="MU57" s="45"/>
      <c r="MV57" s="116">
        <f t="shared" si="319"/>
        <v>0</v>
      </c>
      <c r="MW57" s="46">
        <f t="shared" si="172"/>
        <v>0</v>
      </c>
      <c r="MX57" s="45">
        <f t="shared" si="173"/>
        <v>0</v>
      </c>
      <c r="MY57" s="116">
        <f t="shared" si="320"/>
        <v>0</v>
      </c>
      <c r="MZ57" s="45"/>
      <c r="NA57" s="45"/>
      <c r="NB57" s="116">
        <f t="shared" si="321"/>
        <v>0</v>
      </c>
      <c r="NC57" s="45"/>
      <c r="ND57" s="45"/>
      <c r="NE57" s="116">
        <f t="shared" si="322"/>
        <v>0</v>
      </c>
      <c r="NF57" s="46">
        <f t="shared" si="177"/>
        <v>0</v>
      </c>
      <c r="NG57" s="45">
        <f t="shared" si="178"/>
        <v>0</v>
      </c>
      <c r="NH57" s="116">
        <f t="shared" si="323"/>
        <v>0</v>
      </c>
      <c r="NI57" s="45"/>
      <c r="NJ57" s="45"/>
      <c r="NK57" s="116">
        <f t="shared" si="324"/>
        <v>0</v>
      </c>
      <c r="NL57" s="45"/>
      <c r="NM57" s="45"/>
      <c r="NN57" s="116">
        <f t="shared" si="325"/>
        <v>0</v>
      </c>
      <c r="NO57" s="46">
        <f t="shared" si="182"/>
        <v>0</v>
      </c>
      <c r="NP57" s="45">
        <f t="shared" si="183"/>
        <v>0</v>
      </c>
      <c r="NQ57" s="116">
        <f t="shared" si="326"/>
        <v>0</v>
      </c>
      <c r="NR57" s="45"/>
      <c r="NS57" s="45"/>
      <c r="NT57" s="116">
        <f t="shared" si="327"/>
        <v>0</v>
      </c>
      <c r="NU57" s="45">
        <f t="shared" si="186"/>
        <v>0</v>
      </c>
      <c r="NV57" s="45">
        <f t="shared" si="187"/>
        <v>0</v>
      </c>
      <c r="NW57" s="116">
        <f t="shared" si="328"/>
        <v>0</v>
      </c>
      <c r="NX57" s="46">
        <f t="shared" si="329"/>
        <v>0</v>
      </c>
      <c r="NY57" s="45">
        <f t="shared" si="190"/>
        <v>0</v>
      </c>
      <c r="NZ57" s="116">
        <f t="shared" si="330"/>
        <v>0</v>
      </c>
      <c r="OA57" s="46">
        <f t="shared" si="331"/>
        <v>212101</v>
      </c>
      <c r="OB57" s="45">
        <f t="shared" si="332"/>
        <v>0</v>
      </c>
      <c r="OC57" s="116">
        <f t="shared" si="333"/>
        <v>212101</v>
      </c>
      <c r="OD57" s="46">
        <f t="shared" si="334"/>
        <v>212301</v>
      </c>
      <c r="OE57" s="45">
        <f t="shared" si="335"/>
        <v>0</v>
      </c>
      <c r="OF57" s="116">
        <f t="shared" si="336"/>
        <v>212301</v>
      </c>
    </row>
    <row r="58" spans="1:396" s="29" customFormat="1" ht="16.5" thickBot="1" x14ac:dyDescent="0.3">
      <c r="A58" s="21">
        <v>48</v>
      </c>
      <c r="B58" s="22" t="s">
        <v>249</v>
      </c>
      <c r="C58" s="75" t="s">
        <v>351</v>
      </c>
      <c r="D58" s="24">
        <f>SUM(D49:D57)</f>
        <v>406219</v>
      </c>
      <c r="E58" s="24">
        <f>SUM(E49:E57)</f>
        <v>3810</v>
      </c>
      <c r="F58" s="113">
        <f t="shared" si="194"/>
        <v>410029</v>
      </c>
      <c r="G58" s="27">
        <f>SUM(G49:G57)</f>
        <v>1568</v>
      </c>
      <c r="H58" s="24">
        <f>SUM(H49:H57)</f>
        <v>0</v>
      </c>
      <c r="I58" s="113">
        <f t="shared" si="195"/>
        <v>1568</v>
      </c>
      <c r="J58" s="24">
        <f>SUM(J49:J57)</f>
        <v>2875</v>
      </c>
      <c r="K58" s="24">
        <f>SUM(K49:K57)</f>
        <v>0</v>
      </c>
      <c r="L58" s="113">
        <f t="shared" si="196"/>
        <v>2875</v>
      </c>
      <c r="M58" s="24">
        <f>SUM(M49:M57)</f>
        <v>3463</v>
      </c>
      <c r="N58" s="24">
        <f>SUM(N49:N57)</f>
        <v>0</v>
      </c>
      <c r="O58" s="113">
        <f t="shared" si="197"/>
        <v>3463</v>
      </c>
      <c r="P58" s="24">
        <f>SUM(P49:P57)</f>
        <v>1176</v>
      </c>
      <c r="Q58" s="24">
        <f>SUM(Q49:Q57)</f>
        <v>0</v>
      </c>
      <c r="R58" s="113">
        <f t="shared" si="198"/>
        <v>1176</v>
      </c>
      <c r="S58" s="24">
        <f>SUM(S49:S57)</f>
        <v>5815</v>
      </c>
      <c r="T58" s="24">
        <f>SUM(T49:T57)</f>
        <v>0</v>
      </c>
      <c r="U58" s="113">
        <f t="shared" si="199"/>
        <v>5815</v>
      </c>
      <c r="V58" s="24">
        <f>SUM(V49:V57)</f>
        <v>980</v>
      </c>
      <c r="W58" s="24">
        <f>SUM(W49:W57)</f>
        <v>0</v>
      </c>
      <c r="X58" s="113">
        <f t="shared" si="200"/>
        <v>980</v>
      </c>
      <c r="Y58" s="24">
        <f>SUM(Y49:Y57)</f>
        <v>2156</v>
      </c>
      <c r="Z58" s="24">
        <f>SUM(Z49:Z57)</f>
        <v>0</v>
      </c>
      <c r="AA58" s="113">
        <f t="shared" si="201"/>
        <v>2156</v>
      </c>
      <c r="AB58" s="25">
        <f t="shared" si="14"/>
        <v>18033</v>
      </c>
      <c r="AC58" s="24">
        <f t="shared" si="15"/>
        <v>0</v>
      </c>
      <c r="AD58" s="113">
        <f t="shared" si="202"/>
        <v>18033</v>
      </c>
      <c r="AE58" s="24">
        <f>SUM(AE49:AE57)</f>
        <v>66501</v>
      </c>
      <c r="AF58" s="24">
        <f>SUM(AF49:AF57)</f>
        <v>0</v>
      </c>
      <c r="AG58" s="113">
        <f t="shared" si="203"/>
        <v>66501</v>
      </c>
      <c r="AH58" s="25">
        <f t="shared" si="18"/>
        <v>490753</v>
      </c>
      <c r="AI58" s="24">
        <f t="shared" si="19"/>
        <v>3810</v>
      </c>
      <c r="AJ58" s="113">
        <f t="shared" si="204"/>
        <v>494563</v>
      </c>
      <c r="AK58" s="24">
        <f>SUM(AK49:AK57)</f>
        <v>21720</v>
      </c>
      <c r="AL58" s="24">
        <f>SUM(AL49:AL57)</f>
        <v>0</v>
      </c>
      <c r="AM58" s="113">
        <f t="shared" si="205"/>
        <v>21720</v>
      </c>
      <c r="AN58" s="24">
        <f>SUM(AN49:AN57)</f>
        <v>0</v>
      </c>
      <c r="AO58" s="24">
        <f>SUM(AO49:AO57)</f>
        <v>0</v>
      </c>
      <c r="AP58" s="113">
        <f t="shared" si="206"/>
        <v>0</v>
      </c>
      <c r="AQ58" s="24">
        <f>SUM(AQ49:AQ57)</f>
        <v>0</v>
      </c>
      <c r="AR58" s="24">
        <f>SUM(AR49:AR57)</f>
        <v>0</v>
      </c>
      <c r="AS58" s="113">
        <f t="shared" si="207"/>
        <v>0</v>
      </c>
      <c r="AT58" s="24">
        <f>SUM(AT49:AT57)</f>
        <v>0</v>
      </c>
      <c r="AU58" s="24">
        <f>SUM(AU49:AU57)</f>
        <v>0</v>
      </c>
      <c r="AV58" s="113">
        <f t="shared" si="208"/>
        <v>0</v>
      </c>
      <c r="AW58" s="24">
        <f>SUM(AW49:AW57)</f>
        <v>0</v>
      </c>
      <c r="AX58" s="24">
        <f>SUM(AX49:AX57)</f>
        <v>0</v>
      </c>
      <c r="AY58" s="113">
        <f t="shared" si="209"/>
        <v>0</v>
      </c>
      <c r="AZ58" s="24">
        <f>SUM(AZ49:AZ57)</f>
        <v>0</v>
      </c>
      <c r="BA58" s="24">
        <f>SUM(BA49:BA57)</f>
        <v>0</v>
      </c>
      <c r="BB58" s="113">
        <f t="shared" si="210"/>
        <v>0</v>
      </c>
      <c r="BC58" s="24">
        <f>SUM(BC49:BC57)</f>
        <v>0</v>
      </c>
      <c r="BD58" s="24">
        <f>SUM(BD49:BD57)</f>
        <v>0</v>
      </c>
      <c r="BE58" s="113">
        <f t="shared" si="211"/>
        <v>0</v>
      </c>
      <c r="BF58" s="24">
        <f>SUM(BF49:BF57)</f>
        <v>0</v>
      </c>
      <c r="BG58" s="24">
        <f>SUM(BG49:BG57)</f>
        <v>0</v>
      </c>
      <c r="BH58" s="113">
        <f t="shared" si="212"/>
        <v>0</v>
      </c>
      <c r="BI58" s="24">
        <f>SUM(BI49:BI57)</f>
        <v>0</v>
      </c>
      <c r="BJ58" s="24">
        <f>SUM(BJ49:BJ57)</f>
        <v>0</v>
      </c>
      <c r="BK58" s="113">
        <f t="shared" si="213"/>
        <v>0</v>
      </c>
      <c r="BL58" s="25">
        <f t="shared" si="214"/>
        <v>21720</v>
      </c>
      <c r="BM58" s="24">
        <f t="shared" si="215"/>
        <v>0</v>
      </c>
      <c r="BN58" s="113">
        <f t="shared" si="216"/>
        <v>21720</v>
      </c>
      <c r="BO58" s="25">
        <f>SUM(BO49:BO57)</f>
        <v>0</v>
      </c>
      <c r="BP58" s="24">
        <f>SUM(BP49:BP57)</f>
        <v>0</v>
      </c>
      <c r="BQ58" s="113">
        <f t="shared" si="217"/>
        <v>0</v>
      </c>
      <c r="BR58" s="25">
        <f>SUM(BR49:BR57)</f>
        <v>0</v>
      </c>
      <c r="BS58" s="24">
        <f>SUM(BS49:BS57)</f>
        <v>0</v>
      </c>
      <c r="BT58" s="113">
        <f t="shared" si="218"/>
        <v>0</v>
      </c>
      <c r="BU58" s="25">
        <f>SUM(BU49:BU57)</f>
        <v>0</v>
      </c>
      <c r="BV58" s="24">
        <f>SUM(BV49:BV57)</f>
        <v>0</v>
      </c>
      <c r="BW58" s="113">
        <f t="shared" si="219"/>
        <v>0</v>
      </c>
      <c r="BX58" s="25">
        <f>SUM(BX49:BX57)</f>
        <v>0</v>
      </c>
      <c r="BY58" s="24">
        <f>SUM(BY49:BY57)</f>
        <v>0</v>
      </c>
      <c r="BZ58" s="113">
        <f t="shared" si="220"/>
        <v>0</v>
      </c>
      <c r="CA58" s="25">
        <f>SUM(CA49:CA57)</f>
        <v>0</v>
      </c>
      <c r="CB58" s="24">
        <f>SUM(CB49:CB57)</f>
        <v>0</v>
      </c>
      <c r="CC58" s="113">
        <f t="shared" si="221"/>
        <v>0</v>
      </c>
      <c r="CD58" s="25">
        <f>SUM(CD49:CD57)</f>
        <v>0</v>
      </c>
      <c r="CE58" s="24">
        <f>SUM(CE49:CE57)</f>
        <v>0</v>
      </c>
      <c r="CF58" s="113">
        <f t="shared" si="222"/>
        <v>0</v>
      </c>
      <c r="CG58" s="25">
        <f>SUM(CG49:CG57)</f>
        <v>0</v>
      </c>
      <c r="CH58" s="24">
        <f>SUM(CH49:CH57)</f>
        <v>0</v>
      </c>
      <c r="CI58" s="113">
        <f t="shared" si="223"/>
        <v>0</v>
      </c>
      <c r="CJ58" s="25">
        <f>SUM(CJ49:CJ57)</f>
        <v>0</v>
      </c>
      <c r="CK58" s="24">
        <f>SUM(CK49:CK57)</f>
        <v>0</v>
      </c>
      <c r="CL58" s="113">
        <f t="shared" si="224"/>
        <v>0</v>
      </c>
      <c r="CM58" s="25">
        <f t="shared" si="41"/>
        <v>0</v>
      </c>
      <c r="CN58" s="24">
        <f t="shared" si="42"/>
        <v>0</v>
      </c>
      <c r="CO58" s="113">
        <f t="shared" si="225"/>
        <v>0</v>
      </c>
      <c r="CP58" s="25">
        <f>SUM(CP49:CP57)</f>
        <v>0</v>
      </c>
      <c r="CQ58" s="24">
        <f>SUM(CQ49:CQ57)</f>
        <v>0</v>
      </c>
      <c r="CR58" s="113">
        <f t="shared" si="226"/>
        <v>0</v>
      </c>
      <c r="CS58" s="25">
        <f>SUM(CS49:CS57)</f>
        <v>0</v>
      </c>
      <c r="CT58" s="24">
        <f>SUM(CT49:CT57)</f>
        <v>0</v>
      </c>
      <c r="CU58" s="113">
        <f t="shared" si="227"/>
        <v>0</v>
      </c>
      <c r="CV58" s="25">
        <f>SUM(CV49:CV57)</f>
        <v>0</v>
      </c>
      <c r="CW58" s="24">
        <f>SUM(CW49:CW57)</f>
        <v>0</v>
      </c>
      <c r="CX58" s="113">
        <f t="shared" si="228"/>
        <v>0</v>
      </c>
      <c r="CY58" s="25">
        <f>SUM(CY49:CY57)</f>
        <v>0</v>
      </c>
      <c r="CZ58" s="24">
        <f>SUM(CZ49:CZ57)</f>
        <v>0</v>
      </c>
      <c r="DA58" s="113">
        <f t="shared" si="229"/>
        <v>0</v>
      </c>
      <c r="DB58" s="25">
        <f>SUM(DB49:DB57)</f>
        <v>0</v>
      </c>
      <c r="DC58" s="24">
        <f>SUM(DC49:DC57)</f>
        <v>0</v>
      </c>
      <c r="DD58" s="113">
        <f t="shared" si="230"/>
        <v>0</v>
      </c>
      <c r="DE58" s="25">
        <f t="shared" si="49"/>
        <v>0</v>
      </c>
      <c r="DF58" s="24">
        <f t="shared" si="50"/>
        <v>0</v>
      </c>
      <c r="DG58" s="113">
        <f t="shared" si="231"/>
        <v>0</v>
      </c>
      <c r="DH58" s="25">
        <f>SUM(DH49:DH57)</f>
        <v>0</v>
      </c>
      <c r="DI58" s="24">
        <f>SUM(DI49:DI57)</f>
        <v>0</v>
      </c>
      <c r="DJ58" s="113">
        <f t="shared" si="232"/>
        <v>0</v>
      </c>
      <c r="DK58" s="25">
        <f>SUM(DK49:DK57)</f>
        <v>0</v>
      </c>
      <c r="DL58" s="24">
        <f>SUM(DL49:DL57)</f>
        <v>0</v>
      </c>
      <c r="DM58" s="113">
        <f t="shared" si="233"/>
        <v>0</v>
      </c>
      <c r="DN58" s="24">
        <f>SUM(DN49:DN57)</f>
        <v>21336</v>
      </c>
      <c r="DO58" s="24">
        <f>SUM(DO49:DO57)</f>
        <v>0</v>
      </c>
      <c r="DP58" s="113">
        <f t="shared" si="234"/>
        <v>21336</v>
      </c>
      <c r="DQ58" s="25">
        <f>SUM(DQ49:DQ57)</f>
        <v>0</v>
      </c>
      <c r="DR58" s="24">
        <f>SUM(DR49:DR57)</f>
        <v>0</v>
      </c>
      <c r="DS58" s="113">
        <f t="shared" si="235"/>
        <v>0</v>
      </c>
      <c r="DT58" s="24">
        <f>SUM(DT49:DT57)</f>
        <v>46278</v>
      </c>
      <c r="DU58" s="24">
        <f>SUM(DU49:DU57)</f>
        <v>0</v>
      </c>
      <c r="DV58" s="113">
        <f t="shared" si="236"/>
        <v>46278</v>
      </c>
      <c r="DW58" s="25">
        <f>SUM(DW49:DW57)</f>
        <v>0</v>
      </c>
      <c r="DX58" s="24">
        <f>SUM(DX49:DX57)</f>
        <v>0</v>
      </c>
      <c r="DY58" s="113">
        <f t="shared" si="237"/>
        <v>0</v>
      </c>
      <c r="DZ58" s="25">
        <f>SUM(DZ49:DZ57)</f>
        <v>0</v>
      </c>
      <c r="EA58" s="24">
        <f>SUM(EA49:EA57)</f>
        <v>0</v>
      </c>
      <c r="EB58" s="113">
        <f t="shared" si="238"/>
        <v>0</v>
      </c>
      <c r="EC58" s="25">
        <f t="shared" si="59"/>
        <v>67614</v>
      </c>
      <c r="ED58" s="24">
        <f t="shared" si="60"/>
        <v>0</v>
      </c>
      <c r="EE58" s="113">
        <f t="shared" si="239"/>
        <v>67614</v>
      </c>
      <c r="EF58" s="25">
        <f>SUM(EF49:EF57)</f>
        <v>0</v>
      </c>
      <c r="EG58" s="24">
        <f>SUM(EG49:EG57)</f>
        <v>0</v>
      </c>
      <c r="EH58" s="113">
        <f t="shared" si="240"/>
        <v>0</v>
      </c>
      <c r="EI58" s="24">
        <f>SUM(EI49:EI57)</f>
        <v>381154</v>
      </c>
      <c r="EJ58" s="24">
        <f>SUM(EJ49:EJ57)</f>
        <v>0</v>
      </c>
      <c r="EK58" s="113">
        <f t="shared" si="241"/>
        <v>381154</v>
      </c>
      <c r="EL58" s="25">
        <f>SUM(EL49:EL57)</f>
        <v>0</v>
      </c>
      <c r="EM58" s="24">
        <f>SUM(EM49:EM57)</f>
        <v>0</v>
      </c>
      <c r="EN58" s="113">
        <f t="shared" si="242"/>
        <v>0</v>
      </c>
      <c r="EO58" s="25">
        <f t="shared" si="65"/>
        <v>381154</v>
      </c>
      <c r="EP58" s="24">
        <f t="shared" si="66"/>
        <v>0</v>
      </c>
      <c r="EQ58" s="113">
        <f t="shared" si="243"/>
        <v>381154</v>
      </c>
      <c r="ER58" s="24">
        <f>SUM(ER49:ER57)</f>
        <v>0</v>
      </c>
      <c r="ES58" s="24">
        <f>SUM(ES49:ES57)</f>
        <v>0</v>
      </c>
      <c r="ET58" s="113">
        <f t="shared" si="244"/>
        <v>0</v>
      </c>
      <c r="EU58" s="25">
        <f>SUM(EU49:EU57)</f>
        <v>0</v>
      </c>
      <c r="EV58" s="24">
        <f>SUM(EV49:EV57)</f>
        <v>0</v>
      </c>
      <c r="EW58" s="113">
        <f t="shared" si="245"/>
        <v>0</v>
      </c>
      <c r="EX58" s="25">
        <f>SUM(EX49:EX57)</f>
        <v>0</v>
      </c>
      <c r="EY58" s="24">
        <f>SUM(EY49:EY57)</f>
        <v>0</v>
      </c>
      <c r="EZ58" s="113">
        <f t="shared" si="246"/>
        <v>0</v>
      </c>
      <c r="FA58" s="25">
        <f>SUM(FA49:FA57)</f>
        <v>0</v>
      </c>
      <c r="FB58" s="24">
        <f>SUM(FB49:FB57)</f>
        <v>0</v>
      </c>
      <c r="FC58" s="113">
        <f t="shared" si="247"/>
        <v>0</v>
      </c>
      <c r="FD58" s="25">
        <f>SUM(FD49:FD57)</f>
        <v>0</v>
      </c>
      <c r="FE58" s="24">
        <f>SUM(FE49:FE57)</f>
        <v>0</v>
      </c>
      <c r="FF58" s="113">
        <f t="shared" si="248"/>
        <v>0</v>
      </c>
      <c r="FG58" s="25">
        <f>SUM(FG49:FG57)</f>
        <v>0</v>
      </c>
      <c r="FH58" s="24">
        <f>SUM(FH49:FH57)</f>
        <v>0</v>
      </c>
      <c r="FI58" s="113">
        <f t="shared" si="249"/>
        <v>0</v>
      </c>
      <c r="FJ58" s="25">
        <f t="shared" si="74"/>
        <v>0</v>
      </c>
      <c r="FK58" s="24">
        <f t="shared" si="75"/>
        <v>0</v>
      </c>
      <c r="FL58" s="113">
        <f t="shared" si="250"/>
        <v>0</v>
      </c>
      <c r="FM58" s="25">
        <f>SUM(FM49:FM57)</f>
        <v>0</v>
      </c>
      <c r="FN58" s="24">
        <f>SUM(FN49:FN57)</f>
        <v>0</v>
      </c>
      <c r="FO58" s="113">
        <f t="shared" si="251"/>
        <v>0</v>
      </c>
      <c r="FP58" s="25">
        <f>SUM(FP49:FP57)</f>
        <v>0</v>
      </c>
      <c r="FQ58" s="24">
        <f>SUM(FQ49:FQ57)</f>
        <v>0</v>
      </c>
      <c r="FR58" s="113">
        <f t="shared" si="252"/>
        <v>0</v>
      </c>
      <c r="FS58" s="24">
        <f>SUM(FS49:FS57)</f>
        <v>7112</v>
      </c>
      <c r="FT58" s="24">
        <f>SUM(FT49:FT57)</f>
        <v>0</v>
      </c>
      <c r="FU58" s="113">
        <f t="shared" si="253"/>
        <v>7112</v>
      </c>
      <c r="FV58" s="25">
        <f>SUM(FV49:FV57)</f>
        <v>0</v>
      </c>
      <c r="FW58" s="24">
        <f>SUM(FW49:FW57)</f>
        <v>0</v>
      </c>
      <c r="FX58" s="113">
        <f t="shared" si="254"/>
        <v>0</v>
      </c>
      <c r="FY58" s="25">
        <f>SUM(FY49:FY57)</f>
        <v>0</v>
      </c>
      <c r="FZ58" s="24">
        <f>SUM(FZ49:FZ57)</f>
        <v>0</v>
      </c>
      <c r="GA58" s="113">
        <f t="shared" si="255"/>
        <v>0</v>
      </c>
      <c r="GB58" s="25">
        <f t="shared" si="82"/>
        <v>7112</v>
      </c>
      <c r="GC58" s="24">
        <f t="shared" si="83"/>
        <v>0</v>
      </c>
      <c r="GD58" s="113">
        <f t="shared" si="256"/>
        <v>7112</v>
      </c>
      <c r="GE58" s="25">
        <f>SUM(GE49:GE57)</f>
        <v>0</v>
      </c>
      <c r="GF58" s="24">
        <f>SUM(GF49:GF57)</f>
        <v>0</v>
      </c>
      <c r="GG58" s="113">
        <f t="shared" si="257"/>
        <v>0</v>
      </c>
      <c r="GH58" s="25">
        <f t="shared" si="258"/>
        <v>0</v>
      </c>
      <c r="GI58" s="24">
        <f t="shared" si="86"/>
        <v>0</v>
      </c>
      <c r="GJ58" s="113">
        <f t="shared" si="259"/>
        <v>0</v>
      </c>
      <c r="GK58" s="24">
        <f>SUM(GK49:GK57)</f>
        <v>0</v>
      </c>
      <c r="GL58" s="24">
        <f>SUM(GL49:GL57)</f>
        <v>0</v>
      </c>
      <c r="GM58" s="113">
        <f t="shared" si="260"/>
        <v>0</v>
      </c>
      <c r="GN58" s="24">
        <f>SUM(GN49:GN57)</f>
        <v>0</v>
      </c>
      <c r="GO58" s="24">
        <f>SUM(GO49:GO57)</f>
        <v>0</v>
      </c>
      <c r="GP58" s="113">
        <f t="shared" si="261"/>
        <v>0</v>
      </c>
      <c r="GQ58" s="25">
        <f t="shared" si="90"/>
        <v>0</v>
      </c>
      <c r="GR58" s="24">
        <f t="shared" si="91"/>
        <v>0</v>
      </c>
      <c r="GS58" s="113">
        <f t="shared" si="262"/>
        <v>0</v>
      </c>
      <c r="GT58" s="25">
        <f t="shared" si="263"/>
        <v>455880</v>
      </c>
      <c r="GU58" s="24">
        <f t="shared" si="264"/>
        <v>0</v>
      </c>
      <c r="GV58" s="113">
        <f t="shared" si="265"/>
        <v>455880</v>
      </c>
      <c r="GW58" s="24">
        <f>SUM(GW49:GW57)</f>
        <v>0</v>
      </c>
      <c r="GX58" s="24">
        <f>SUM(GX49:GX57)</f>
        <v>0</v>
      </c>
      <c r="GY58" s="113">
        <f t="shared" si="266"/>
        <v>0</v>
      </c>
      <c r="GZ58" s="24">
        <f>SUM(GZ49:GZ57)</f>
        <v>0</v>
      </c>
      <c r="HA58" s="24">
        <f>SUM(HA49:HA57)</f>
        <v>0</v>
      </c>
      <c r="HB58" s="113">
        <f t="shared" si="267"/>
        <v>0</v>
      </c>
      <c r="HC58" s="24">
        <f>SUM(HC49:HC57)</f>
        <v>0</v>
      </c>
      <c r="HD58" s="24">
        <f>SUM(HD49:HD57)</f>
        <v>0</v>
      </c>
      <c r="HE58" s="113">
        <f t="shared" si="268"/>
        <v>0</v>
      </c>
      <c r="HF58" s="24">
        <f>SUM(HF49:HF57)</f>
        <v>0</v>
      </c>
      <c r="HG58" s="24">
        <f>SUM(HG49:HG57)</f>
        <v>0</v>
      </c>
      <c r="HH58" s="113">
        <f t="shared" si="269"/>
        <v>0</v>
      </c>
      <c r="HI58" s="24">
        <f>SUM(HI49:HI57)</f>
        <v>0</v>
      </c>
      <c r="HJ58" s="24">
        <f>SUM(HJ49:HJ57)</f>
        <v>0</v>
      </c>
      <c r="HK58" s="113">
        <f t="shared" si="270"/>
        <v>0</v>
      </c>
      <c r="HL58" s="25">
        <f>SUM(HL49:HL57)</f>
        <v>0</v>
      </c>
      <c r="HM58" s="24">
        <f>SUM(HM49:HM57)</f>
        <v>0</v>
      </c>
      <c r="HN58" s="113">
        <f t="shared" si="271"/>
        <v>0</v>
      </c>
      <c r="HO58" s="25">
        <f>SUM(HO49:HO57)</f>
        <v>0</v>
      </c>
      <c r="HP58" s="24">
        <f>SUM(HP49:HP57)</f>
        <v>0</v>
      </c>
      <c r="HQ58" s="113">
        <f t="shared" si="272"/>
        <v>0</v>
      </c>
      <c r="HR58" s="25">
        <f>SUM(HR49:HR57)</f>
        <v>0</v>
      </c>
      <c r="HS58" s="24">
        <f>SUM(HS49:HS57)</f>
        <v>0</v>
      </c>
      <c r="HT58" s="113">
        <f t="shared" si="273"/>
        <v>0</v>
      </c>
      <c r="HU58" s="25">
        <f t="shared" si="274"/>
        <v>0</v>
      </c>
      <c r="HV58" s="24">
        <f t="shared" si="275"/>
        <v>0</v>
      </c>
      <c r="HW58" s="113">
        <f t="shared" si="276"/>
        <v>0</v>
      </c>
      <c r="HX58" s="25">
        <f>SUM(HX49:HX57)</f>
        <v>0</v>
      </c>
      <c r="HY58" s="24">
        <f>SUM(HY49:HY57)</f>
        <v>0</v>
      </c>
      <c r="HZ58" s="113">
        <f t="shared" si="277"/>
        <v>0</v>
      </c>
      <c r="IA58" s="25">
        <f t="shared" si="106"/>
        <v>0</v>
      </c>
      <c r="IB58" s="24">
        <f t="shared" si="107"/>
        <v>0</v>
      </c>
      <c r="IC58" s="113">
        <f t="shared" si="278"/>
        <v>0</v>
      </c>
      <c r="ID58" s="25">
        <f>SUM(ID49:ID57)</f>
        <v>0</v>
      </c>
      <c r="IE58" s="24">
        <f>SUM(IE49:IE57)</f>
        <v>0</v>
      </c>
      <c r="IF58" s="113">
        <f t="shared" si="279"/>
        <v>0</v>
      </c>
      <c r="IG58" s="25">
        <f>SUM(IG49:IG57)</f>
        <v>0</v>
      </c>
      <c r="IH58" s="24">
        <f>SUM(IH49:IH57)</f>
        <v>0</v>
      </c>
      <c r="II58" s="113">
        <f t="shared" si="280"/>
        <v>0</v>
      </c>
      <c r="IJ58" s="25">
        <f t="shared" si="111"/>
        <v>0</v>
      </c>
      <c r="IK58" s="24">
        <f t="shared" si="112"/>
        <v>0</v>
      </c>
      <c r="IL58" s="113">
        <f t="shared" si="281"/>
        <v>0</v>
      </c>
      <c r="IM58" s="25">
        <f>SUM(IM49:IM57)</f>
        <v>0</v>
      </c>
      <c r="IN58" s="24">
        <f>SUM(IN49:IN57)</f>
        <v>0</v>
      </c>
      <c r="IO58" s="113">
        <f t="shared" si="282"/>
        <v>0</v>
      </c>
      <c r="IP58" s="25">
        <f>SUM(IP49:IP57)</f>
        <v>0</v>
      </c>
      <c r="IQ58" s="24">
        <f>SUM(IQ49:IQ57)</f>
        <v>0</v>
      </c>
      <c r="IR58" s="113">
        <f t="shared" si="283"/>
        <v>0</v>
      </c>
      <c r="IS58" s="25">
        <f t="shared" si="116"/>
        <v>0</v>
      </c>
      <c r="IT58" s="24">
        <f t="shared" si="117"/>
        <v>0</v>
      </c>
      <c r="IU58" s="113">
        <f t="shared" si="284"/>
        <v>0</v>
      </c>
      <c r="IV58" s="25">
        <f>SUM(IV49:IV57)</f>
        <v>0</v>
      </c>
      <c r="IW58" s="24">
        <f>SUM(IW49:IW57)</f>
        <v>0</v>
      </c>
      <c r="IX58" s="113">
        <f t="shared" si="285"/>
        <v>0</v>
      </c>
      <c r="IY58" s="25">
        <f>SUM(IY49:IY57)</f>
        <v>0</v>
      </c>
      <c r="IZ58" s="24">
        <f>SUM(IZ49:IZ57)</f>
        <v>0</v>
      </c>
      <c r="JA58" s="113">
        <f t="shared" si="286"/>
        <v>0</v>
      </c>
      <c r="JB58" s="25">
        <f t="shared" si="121"/>
        <v>0</v>
      </c>
      <c r="JC58" s="24">
        <f t="shared" si="122"/>
        <v>0</v>
      </c>
      <c r="JD58" s="113">
        <f t="shared" si="287"/>
        <v>0</v>
      </c>
      <c r="JE58" s="25">
        <f>SUM(JE49:JE57)</f>
        <v>0</v>
      </c>
      <c r="JF58" s="24">
        <f>SUM(JF49:JF57)</f>
        <v>0</v>
      </c>
      <c r="JG58" s="113">
        <f t="shared" si="288"/>
        <v>0</v>
      </c>
      <c r="JH58" s="25">
        <f>SUM(JH49:JH57)</f>
        <v>0</v>
      </c>
      <c r="JI58" s="24">
        <f>SUM(JI49:JI57)</f>
        <v>0</v>
      </c>
      <c r="JJ58" s="113">
        <f t="shared" si="289"/>
        <v>0</v>
      </c>
      <c r="JK58" s="25">
        <f t="shared" si="126"/>
        <v>0</v>
      </c>
      <c r="JL58" s="24">
        <f t="shared" si="127"/>
        <v>0</v>
      </c>
      <c r="JM58" s="113">
        <f t="shared" si="290"/>
        <v>0</v>
      </c>
      <c r="JN58" s="25">
        <f>SUM(JN49:JN57)</f>
        <v>0</v>
      </c>
      <c r="JO58" s="24">
        <f>SUM(JO49:JO57)</f>
        <v>0</v>
      </c>
      <c r="JP58" s="113">
        <f t="shared" si="291"/>
        <v>0</v>
      </c>
      <c r="JQ58" s="25">
        <f t="shared" si="130"/>
        <v>0</v>
      </c>
      <c r="JR58" s="24">
        <f t="shared" si="131"/>
        <v>0</v>
      </c>
      <c r="JS58" s="113">
        <f t="shared" si="292"/>
        <v>0</v>
      </c>
      <c r="JT58" s="25">
        <f>SUM(JT49:JT57)</f>
        <v>0</v>
      </c>
      <c r="JU58" s="24">
        <f>SUM(JU49:JU57)</f>
        <v>0</v>
      </c>
      <c r="JV58" s="113">
        <f t="shared" si="293"/>
        <v>0</v>
      </c>
      <c r="JW58" s="25">
        <f>SUM(JW49:JW57)</f>
        <v>0</v>
      </c>
      <c r="JX58" s="24">
        <f>SUM(JX49:JX57)</f>
        <v>0</v>
      </c>
      <c r="JY58" s="113">
        <f t="shared" si="294"/>
        <v>0</v>
      </c>
      <c r="JZ58" s="25">
        <f>SUM(JZ49:JZ57)</f>
        <v>0</v>
      </c>
      <c r="KA58" s="24">
        <f>SUM(KA49:KA57)</f>
        <v>0</v>
      </c>
      <c r="KB58" s="113">
        <f t="shared" si="295"/>
        <v>0</v>
      </c>
      <c r="KC58" s="25">
        <f t="shared" si="136"/>
        <v>0</v>
      </c>
      <c r="KD58" s="24">
        <f t="shared" si="137"/>
        <v>0</v>
      </c>
      <c r="KE58" s="113">
        <f t="shared" si="296"/>
        <v>0</v>
      </c>
      <c r="KF58" s="25">
        <f>SUM(KF49:KF57)</f>
        <v>0</v>
      </c>
      <c r="KG58" s="24">
        <f>SUM(KG49:KG57)</f>
        <v>0</v>
      </c>
      <c r="KH58" s="113">
        <f t="shared" si="297"/>
        <v>0</v>
      </c>
      <c r="KI58" s="25">
        <f>SUM(KI49:KI57)</f>
        <v>0</v>
      </c>
      <c r="KJ58" s="24">
        <f>SUM(KJ49:KJ57)</f>
        <v>0</v>
      </c>
      <c r="KK58" s="113">
        <f t="shared" si="298"/>
        <v>0</v>
      </c>
      <c r="KL58" s="25">
        <f>SUM(KL49:KL57)</f>
        <v>0</v>
      </c>
      <c r="KM58" s="24">
        <f>SUM(KM49:KM57)</f>
        <v>0</v>
      </c>
      <c r="KN58" s="113">
        <f t="shared" si="299"/>
        <v>0</v>
      </c>
      <c r="KO58" s="25">
        <f>SUM(KO49:KO57)</f>
        <v>0</v>
      </c>
      <c r="KP58" s="24">
        <f>SUM(KP49:KP57)</f>
        <v>0</v>
      </c>
      <c r="KQ58" s="113">
        <f t="shared" si="300"/>
        <v>0</v>
      </c>
      <c r="KR58" s="25">
        <f t="shared" si="143"/>
        <v>0</v>
      </c>
      <c r="KS58" s="24">
        <f t="shared" si="144"/>
        <v>0</v>
      </c>
      <c r="KT58" s="113">
        <f t="shared" si="301"/>
        <v>0</v>
      </c>
      <c r="KU58" s="25">
        <f t="shared" si="146"/>
        <v>0</v>
      </c>
      <c r="KV58" s="24">
        <f t="shared" si="147"/>
        <v>0</v>
      </c>
      <c r="KW58" s="113">
        <f t="shared" si="302"/>
        <v>0</v>
      </c>
      <c r="KX58" s="24">
        <f>SUM(KX49:KX57)</f>
        <v>0</v>
      </c>
      <c r="KY58" s="24">
        <f>SUM(KY49:KY57)</f>
        <v>0</v>
      </c>
      <c r="KZ58" s="113">
        <f t="shared" si="303"/>
        <v>0</v>
      </c>
      <c r="LA58" s="24">
        <f>SUM(LA49:LA57)</f>
        <v>0</v>
      </c>
      <c r="LB58" s="24">
        <f>SUM(LB49:LB57)</f>
        <v>0</v>
      </c>
      <c r="LC58" s="113">
        <f t="shared" si="304"/>
        <v>0</v>
      </c>
      <c r="LD58" s="24">
        <f>SUM(LD49:LD57)</f>
        <v>0</v>
      </c>
      <c r="LE58" s="24">
        <f>SUM(LE49:LE57)</f>
        <v>0</v>
      </c>
      <c r="LF58" s="113">
        <f t="shared" si="305"/>
        <v>0</v>
      </c>
      <c r="LG58" s="24">
        <f>SUM(LG49:LG57)</f>
        <v>0</v>
      </c>
      <c r="LH58" s="24">
        <f>SUM(LH49:LH57)</f>
        <v>0</v>
      </c>
      <c r="LI58" s="113">
        <f t="shared" si="306"/>
        <v>0</v>
      </c>
      <c r="LJ58" s="24">
        <f>SUM(LJ49:LJ57)</f>
        <v>30000</v>
      </c>
      <c r="LK58" s="24">
        <f>SUM(LK49:LK57)</f>
        <v>0</v>
      </c>
      <c r="LL58" s="113">
        <f t="shared" si="307"/>
        <v>30000</v>
      </c>
      <c r="LM58" s="25">
        <f t="shared" si="154"/>
        <v>30000</v>
      </c>
      <c r="LN58" s="24">
        <f t="shared" si="155"/>
        <v>0</v>
      </c>
      <c r="LO58" s="113">
        <f t="shared" si="308"/>
        <v>30000</v>
      </c>
      <c r="LP58" s="25">
        <f>SUM(LP49:LP57)</f>
        <v>0</v>
      </c>
      <c r="LQ58" s="24">
        <f>SUM(LQ49:LQ57)</f>
        <v>0</v>
      </c>
      <c r="LR58" s="113">
        <f t="shared" si="309"/>
        <v>0</v>
      </c>
      <c r="LS58" s="24">
        <f>SUM(LS49:LS57)</f>
        <v>0</v>
      </c>
      <c r="LT58" s="24">
        <f>SUM(LT49:LT57)</f>
        <v>0</v>
      </c>
      <c r="LU58" s="113">
        <f t="shared" si="310"/>
        <v>0</v>
      </c>
      <c r="LV58" s="24">
        <f>SUM(LV49:LV57)</f>
        <v>2390391</v>
      </c>
      <c r="LW58" s="24">
        <f>SUM(LW49:LW57)</f>
        <v>0</v>
      </c>
      <c r="LX58" s="113">
        <f t="shared" si="311"/>
        <v>2390391</v>
      </c>
      <c r="LY58" s="24">
        <f>SUM(LY49:LY57)</f>
        <v>0</v>
      </c>
      <c r="LZ58" s="24">
        <f>SUM(LZ49:LZ57)</f>
        <v>0</v>
      </c>
      <c r="MA58" s="113">
        <f t="shared" si="312"/>
        <v>0</v>
      </c>
      <c r="MB58" s="25">
        <f t="shared" si="161"/>
        <v>2390391</v>
      </c>
      <c r="MC58" s="24">
        <f t="shared" si="162"/>
        <v>0</v>
      </c>
      <c r="MD58" s="113">
        <f t="shared" si="313"/>
        <v>2390391</v>
      </c>
      <c r="ME58" s="25">
        <f t="shared" si="164"/>
        <v>2420391</v>
      </c>
      <c r="MF58" s="24">
        <f t="shared" si="165"/>
        <v>0</v>
      </c>
      <c r="MG58" s="113">
        <f t="shared" si="314"/>
        <v>2420391</v>
      </c>
      <c r="MH58" s="25">
        <f>SUM(MH49:MH57)</f>
        <v>0</v>
      </c>
      <c r="MI58" s="24">
        <f>SUM(MI49:MI57)</f>
        <v>0</v>
      </c>
      <c r="MJ58" s="113">
        <f t="shared" si="315"/>
        <v>0</v>
      </c>
      <c r="MK58" s="24">
        <f>SUM(MK49:MK57)</f>
        <v>0</v>
      </c>
      <c r="ML58" s="24">
        <f>SUM(ML49:ML57)</f>
        <v>0</v>
      </c>
      <c r="MM58" s="113">
        <f t="shared" si="316"/>
        <v>0</v>
      </c>
      <c r="MN58" s="24">
        <f>SUM(MN49:MN57)</f>
        <v>0</v>
      </c>
      <c r="MO58" s="24">
        <f>SUM(MO49:MO57)</f>
        <v>0</v>
      </c>
      <c r="MP58" s="113">
        <f t="shared" si="317"/>
        <v>0</v>
      </c>
      <c r="MQ58" s="24">
        <f>SUM(MQ49:MQ57)</f>
        <v>0</v>
      </c>
      <c r="MR58" s="24">
        <f>SUM(MR49:MR57)</f>
        <v>0</v>
      </c>
      <c r="MS58" s="113">
        <f t="shared" si="318"/>
        <v>0</v>
      </c>
      <c r="MT58" s="24">
        <f>SUM(MT49:MT57)</f>
        <v>0</v>
      </c>
      <c r="MU58" s="24">
        <f>SUM(MU49:MU57)</f>
        <v>0</v>
      </c>
      <c r="MV58" s="113">
        <f t="shared" si="319"/>
        <v>0</v>
      </c>
      <c r="MW58" s="25">
        <f t="shared" si="172"/>
        <v>0</v>
      </c>
      <c r="MX58" s="24">
        <f t="shared" si="173"/>
        <v>0</v>
      </c>
      <c r="MY58" s="113">
        <f t="shared" si="320"/>
        <v>0</v>
      </c>
      <c r="MZ58" s="24">
        <f>SUM(MZ49:MZ57)</f>
        <v>0</v>
      </c>
      <c r="NA58" s="24">
        <f>SUM(NA49:NA57)</f>
        <v>0</v>
      </c>
      <c r="NB58" s="113">
        <f t="shared" si="321"/>
        <v>0</v>
      </c>
      <c r="NC58" s="24">
        <f>SUM(NC49:NC57)</f>
        <v>0</v>
      </c>
      <c r="ND58" s="24">
        <f>SUM(ND49:ND57)</f>
        <v>0</v>
      </c>
      <c r="NE58" s="113">
        <f t="shared" si="322"/>
        <v>0</v>
      </c>
      <c r="NF58" s="25">
        <f t="shared" si="177"/>
        <v>0</v>
      </c>
      <c r="NG58" s="24">
        <f t="shared" si="178"/>
        <v>0</v>
      </c>
      <c r="NH58" s="113">
        <f t="shared" si="323"/>
        <v>0</v>
      </c>
      <c r="NI58" s="24">
        <f>SUM(NI49:NI57)</f>
        <v>0</v>
      </c>
      <c r="NJ58" s="24">
        <f>SUM(NJ49:NJ57)</f>
        <v>0</v>
      </c>
      <c r="NK58" s="113">
        <f t="shared" si="324"/>
        <v>0</v>
      </c>
      <c r="NL58" s="24">
        <f>SUM(NL49:NL57)</f>
        <v>0</v>
      </c>
      <c r="NM58" s="24">
        <f>SUM(NM49:NM57)</f>
        <v>0</v>
      </c>
      <c r="NN58" s="113">
        <f t="shared" si="325"/>
        <v>0</v>
      </c>
      <c r="NO58" s="25">
        <f t="shared" si="182"/>
        <v>0</v>
      </c>
      <c r="NP58" s="24">
        <f t="shared" si="183"/>
        <v>0</v>
      </c>
      <c r="NQ58" s="113">
        <f t="shared" si="326"/>
        <v>0</v>
      </c>
      <c r="NR58" s="24">
        <f>SUM(NR49:NR57)</f>
        <v>0</v>
      </c>
      <c r="NS58" s="24">
        <f>SUM(NS49:NS57)</f>
        <v>0</v>
      </c>
      <c r="NT58" s="113">
        <f t="shared" si="327"/>
        <v>0</v>
      </c>
      <c r="NU58" s="24">
        <f t="shared" si="186"/>
        <v>0</v>
      </c>
      <c r="NV58" s="24">
        <f t="shared" si="187"/>
        <v>0</v>
      </c>
      <c r="NW58" s="113">
        <f t="shared" si="328"/>
        <v>0</v>
      </c>
      <c r="NX58" s="25">
        <f t="shared" si="329"/>
        <v>0</v>
      </c>
      <c r="NY58" s="24">
        <f t="shared" si="190"/>
        <v>0</v>
      </c>
      <c r="NZ58" s="113">
        <f t="shared" si="330"/>
        <v>0</v>
      </c>
      <c r="OA58" s="25">
        <f t="shared" si="331"/>
        <v>2876271</v>
      </c>
      <c r="OB58" s="24">
        <f t="shared" si="332"/>
        <v>0</v>
      </c>
      <c r="OC58" s="113">
        <f t="shared" si="333"/>
        <v>2876271</v>
      </c>
      <c r="OD58" s="25">
        <f t="shared" si="334"/>
        <v>3388744</v>
      </c>
      <c r="OE58" s="24">
        <f t="shared" si="335"/>
        <v>3810</v>
      </c>
      <c r="OF58" s="113">
        <f t="shared" si="336"/>
        <v>3392554</v>
      </c>
    </row>
    <row r="59" spans="1:396" s="1" customFormat="1" x14ac:dyDescent="0.25">
      <c r="A59" s="76">
        <v>49</v>
      </c>
      <c r="B59" s="77" t="s">
        <v>250</v>
      </c>
      <c r="C59" s="78" t="s">
        <v>205</v>
      </c>
      <c r="D59" s="79"/>
      <c r="E59" s="79"/>
      <c r="F59" s="120">
        <f t="shared" si="194"/>
        <v>0</v>
      </c>
      <c r="G59" s="108"/>
      <c r="H59" s="79"/>
      <c r="I59" s="120">
        <f t="shared" si="195"/>
        <v>0</v>
      </c>
      <c r="J59" s="79"/>
      <c r="K59" s="79"/>
      <c r="L59" s="120">
        <f t="shared" si="196"/>
        <v>0</v>
      </c>
      <c r="M59" s="79"/>
      <c r="N59" s="79"/>
      <c r="O59" s="120">
        <f t="shared" si="197"/>
        <v>0</v>
      </c>
      <c r="P59" s="79"/>
      <c r="Q59" s="79"/>
      <c r="R59" s="120">
        <f t="shared" si="198"/>
        <v>0</v>
      </c>
      <c r="S59" s="79"/>
      <c r="T59" s="79"/>
      <c r="U59" s="120">
        <f t="shared" si="199"/>
        <v>0</v>
      </c>
      <c r="V59" s="79"/>
      <c r="W59" s="79"/>
      <c r="X59" s="120">
        <f t="shared" si="200"/>
        <v>0</v>
      </c>
      <c r="Y59" s="79"/>
      <c r="Z59" s="79"/>
      <c r="AA59" s="120">
        <f t="shared" si="201"/>
        <v>0</v>
      </c>
      <c r="AB59" s="80">
        <f t="shared" si="14"/>
        <v>0</v>
      </c>
      <c r="AC59" s="79">
        <f t="shared" si="15"/>
        <v>0</v>
      </c>
      <c r="AD59" s="120">
        <f t="shared" si="202"/>
        <v>0</v>
      </c>
      <c r="AE59" s="79"/>
      <c r="AF59" s="79"/>
      <c r="AG59" s="120">
        <f t="shared" si="203"/>
        <v>0</v>
      </c>
      <c r="AH59" s="80">
        <f t="shared" si="18"/>
        <v>0</v>
      </c>
      <c r="AI59" s="79">
        <f t="shared" si="19"/>
        <v>0</v>
      </c>
      <c r="AJ59" s="120">
        <f t="shared" si="204"/>
        <v>0</v>
      </c>
      <c r="AK59" s="79"/>
      <c r="AL59" s="79"/>
      <c r="AM59" s="120">
        <f t="shared" si="205"/>
        <v>0</v>
      </c>
      <c r="AN59" s="79"/>
      <c r="AO59" s="79"/>
      <c r="AP59" s="120">
        <f t="shared" si="206"/>
        <v>0</v>
      </c>
      <c r="AQ59" s="79"/>
      <c r="AR59" s="79"/>
      <c r="AS59" s="120">
        <f t="shared" si="207"/>
        <v>0</v>
      </c>
      <c r="AT59" s="79"/>
      <c r="AU59" s="79"/>
      <c r="AV59" s="120">
        <f t="shared" si="208"/>
        <v>0</v>
      </c>
      <c r="AW59" s="79"/>
      <c r="AX59" s="79"/>
      <c r="AY59" s="120">
        <f t="shared" si="209"/>
        <v>0</v>
      </c>
      <c r="AZ59" s="79"/>
      <c r="BA59" s="79"/>
      <c r="BB59" s="120">
        <f t="shared" si="210"/>
        <v>0</v>
      </c>
      <c r="BC59" s="79"/>
      <c r="BD59" s="79"/>
      <c r="BE59" s="120">
        <f t="shared" si="211"/>
        <v>0</v>
      </c>
      <c r="BF59" s="79"/>
      <c r="BG59" s="79"/>
      <c r="BH59" s="120">
        <f t="shared" si="212"/>
        <v>0</v>
      </c>
      <c r="BI59" s="79"/>
      <c r="BJ59" s="79"/>
      <c r="BK59" s="120">
        <f t="shared" si="213"/>
        <v>0</v>
      </c>
      <c r="BL59" s="80">
        <f t="shared" si="214"/>
        <v>0</v>
      </c>
      <c r="BM59" s="79">
        <f t="shared" si="215"/>
        <v>0</v>
      </c>
      <c r="BN59" s="120">
        <f t="shared" si="216"/>
        <v>0</v>
      </c>
      <c r="BO59" s="80"/>
      <c r="BP59" s="79"/>
      <c r="BQ59" s="120">
        <f t="shared" si="217"/>
        <v>0</v>
      </c>
      <c r="BR59" s="80"/>
      <c r="BS59" s="79"/>
      <c r="BT59" s="120">
        <f t="shared" si="218"/>
        <v>0</v>
      </c>
      <c r="BU59" s="80"/>
      <c r="BV59" s="79"/>
      <c r="BW59" s="120">
        <f t="shared" si="219"/>
        <v>0</v>
      </c>
      <c r="BX59" s="80"/>
      <c r="BY59" s="79"/>
      <c r="BZ59" s="120">
        <f t="shared" si="220"/>
        <v>0</v>
      </c>
      <c r="CA59" s="80"/>
      <c r="CB59" s="79"/>
      <c r="CC59" s="120">
        <f t="shared" si="221"/>
        <v>0</v>
      </c>
      <c r="CD59" s="80"/>
      <c r="CE59" s="79"/>
      <c r="CF59" s="120">
        <f t="shared" si="222"/>
        <v>0</v>
      </c>
      <c r="CG59" s="80"/>
      <c r="CH59" s="79"/>
      <c r="CI59" s="120">
        <f t="shared" si="223"/>
        <v>0</v>
      </c>
      <c r="CJ59" s="80"/>
      <c r="CK59" s="79"/>
      <c r="CL59" s="120">
        <f t="shared" si="224"/>
        <v>0</v>
      </c>
      <c r="CM59" s="80">
        <f t="shared" si="41"/>
        <v>0</v>
      </c>
      <c r="CN59" s="79">
        <f t="shared" si="42"/>
        <v>0</v>
      </c>
      <c r="CO59" s="120">
        <f t="shared" si="225"/>
        <v>0</v>
      </c>
      <c r="CP59" s="80"/>
      <c r="CQ59" s="79"/>
      <c r="CR59" s="120">
        <f t="shared" si="226"/>
        <v>0</v>
      </c>
      <c r="CS59" s="80"/>
      <c r="CT59" s="79"/>
      <c r="CU59" s="120">
        <f t="shared" si="227"/>
        <v>0</v>
      </c>
      <c r="CV59" s="80"/>
      <c r="CW59" s="79"/>
      <c r="CX59" s="120">
        <f t="shared" si="228"/>
        <v>0</v>
      </c>
      <c r="CY59" s="80"/>
      <c r="CZ59" s="79"/>
      <c r="DA59" s="120">
        <f t="shared" si="229"/>
        <v>0</v>
      </c>
      <c r="DB59" s="80"/>
      <c r="DC59" s="79"/>
      <c r="DD59" s="120">
        <f t="shared" si="230"/>
        <v>0</v>
      </c>
      <c r="DE59" s="80">
        <f t="shared" si="49"/>
        <v>0</v>
      </c>
      <c r="DF59" s="79">
        <f t="shared" si="50"/>
        <v>0</v>
      </c>
      <c r="DG59" s="120">
        <f t="shared" si="231"/>
        <v>0</v>
      </c>
      <c r="DH59" s="80"/>
      <c r="DI59" s="79"/>
      <c r="DJ59" s="120">
        <f t="shared" si="232"/>
        <v>0</v>
      </c>
      <c r="DK59" s="80"/>
      <c r="DL59" s="79"/>
      <c r="DM59" s="120">
        <f t="shared" si="233"/>
        <v>0</v>
      </c>
      <c r="DN59" s="79"/>
      <c r="DO59" s="79"/>
      <c r="DP59" s="120">
        <f t="shared" si="234"/>
        <v>0</v>
      </c>
      <c r="DQ59" s="80"/>
      <c r="DR59" s="79"/>
      <c r="DS59" s="120">
        <f t="shared" si="235"/>
        <v>0</v>
      </c>
      <c r="DT59" s="79"/>
      <c r="DU59" s="79"/>
      <c r="DV59" s="120">
        <f t="shared" si="236"/>
        <v>0</v>
      </c>
      <c r="DW59" s="80"/>
      <c r="DX59" s="79"/>
      <c r="DY59" s="120">
        <f t="shared" si="237"/>
        <v>0</v>
      </c>
      <c r="DZ59" s="80"/>
      <c r="EA59" s="79"/>
      <c r="EB59" s="120">
        <f t="shared" si="238"/>
        <v>0</v>
      </c>
      <c r="EC59" s="80">
        <f t="shared" si="59"/>
        <v>0</v>
      </c>
      <c r="ED59" s="79">
        <f t="shared" si="60"/>
        <v>0</v>
      </c>
      <c r="EE59" s="120">
        <f t="shared" si="239"/>
        <v>0</v>
      </c>
      <c r="EF59" s="80"/>
      <c r="EG59" s="79"/>
      <c r="EH59" s="120">
        <f t="shared" si="240"/>
        <v>0</v>
      </c>
      <c r="EI59" s="79"/>
      <c r="EJ59" s="79"/>
      <c r="EK59" s="120">
        <f t="shared" si="241"/>
        <v>0</v>
      </c>
      <c r="EL59" s="80"/>
      <c r="EM59" s="79"/>
      <c r="EN59" s="120">
        <f t="shared" si="242"/>
        <v>0</v>
      </c>
      <c r="EO59" s="80">
        <f t="shared" si="65"/>
        <v>0</v>
      </c>
      <c r="EP59" s="79">
        <f t="shared" si="66"/>
        <v>0</v>
      </c>
      <c r="EQ59" s="120">
        <f t="shared" si="243"/>
        <v>0</v>
      </c>
      <c r="ER59" s="79"/>
      <c r="ES59" s="79"/>
      <c r="ET59" s="120">
        <f t="shared" si="244"/>
        <v>0</v>
      </c>
      <c r="EU59" s="80"/>
      <c r="EV59" s="79"/>
      <c r="EW59" s="120">
        <f t="shared" si="245"/>
        <v>0</v>
      </c>
      <c r="EX59" s="80"/>
      <c r="EY59" s="79"/>
      <c r="EZ59" s="120">
        <f t="shared" si="246"/>
        <v>0</v>
      </c>
      <c r="FA59" s="80"/>
      <c r="FB59" s="79"/>
      <c r="FC59" s="120">
        <f t="shared" si="247"/>
        <v>0</v>
      </c>
      <c r="FD59" s="80"/>
      <c r="FE59" s="79"/>
      <c r="FF59" s="120">
        <f t="shared" si="248"/>
        <v>0</v>
      </c>
      <c r="FG59" s="80"/>
      <c r="FH59" s="79"/>
      <c r="FI59" s="120">
        <f t="shared" si="249"/>
        <v>0</v>
      </c>
      <c r="FJ59" s="80">
        <f t="shared" si="74"/>
        <v>0</v>
      </c>
      <c r="FK59" s="79">
        <f t="shared" si="75"/>
        <v>0</v>
      </c>
      <c r="FL59" s="120">
        <f t="shared" si="250"/>
        <v>0</v>
      </c>
      <c r="FM59" s="80"/>
      <c r="FN59" s="79"/>
      <c r="FO59" s="120">
        <f t="shared" si="251"/>
        <v>0</v>
      </c>
      <c r="FP59" s="80"/>
      <c r="FQ59" s="79"/>
      <c r="FR59" s="120">
        <f t="shared" si="252"/>
        <v>0</v>
      </c>
      <c r="FS59" s="79"/>
      <c r="FT59" s="79"/>
      <c r="FU59" s="120">
        <f t="shared" si="253"/>
        <v>0</v>
      </c>
      <c r="FV59" s="80"/>
      <c r="FW59" s="79"/>
      <c r="FX59" s="120">
        <f t="shared" si="254"/>
        <v>0</v>
      </c>
      <c r="FY59" s="80"/>
      <c r="FZ59" s="79"/>
      <c r="GA59" s="120">
        <f t="shared" si="255"/>
        <v>0</v>
      </c>
      <c r="GB59" s="80">
        <f t="shared" si="82"/>
        <v>0</v>
      </c>
      <c r="GC59" s="79">
        <f t="shared" si="83"/>
        <v>0</v>
      </c>
      <c r="GD59" s="120">
        <f t="shared" si="256"/>
        <v>0</v>
      </c>
      <c r="GE59" s="80"/>
      <c r="GF59" s="79"/>
      <c r="GG59" s="120">
        <f t="shared" si="257"/>
        <v>0</v>
      </c>
      <c r="GH59" s="80">
        <f t="shared" si="258"/>
        <v>0</v>
      </c>
      <c r="GI59" s="79">
        <f t="shared" si="86"/>
        <v>0</v>
      </c>
      <c r="GJ59" s="120">
        <f t="shared" si="259"/>
        <v>0</v>
      </c>
      <c r="GK59" s="79"/>
      <c r="GL59" s="79"/>
      <c r="GM59" s="120">
        <f t="shared" si="260"/>
        <v>0</v>
      </c>
      <c r="GN59" s="79"/>
      <c r="GO59" s="79"/>
      <c r="GP59" s="120">
        <f t="shared" si="261"/>
        <v>0</v>
      </c>
      <c r="GQ59" s="80">
        <f t="shared" si="90"/>
        <v>0</v>
      </c>
      <c r="GR59" s="79">
        <f t="shared" si="91"/>
        <v>0</v>
      </c>
      <c r="GS59" s="120">
        <f t="shared" si="262"/>
        <v>0</v>
      </c>
      <c r="GT59" s="80">
        <f t="shared" si="263"/>
        <v>0</v>
      </c>
      <c r="GU59" s="79">
        <f t="shared" si="264"/>
        <v>0</v>
      </c>
      <c r="GV59" s="120">
        <f t="shared" si="265"/>
        <v>0</v>
      </c>
      <c r="GW59" s="79"/>
      <c r="GX59" s="79"/>
      <c r="GY59" s="120">
        <f t="shared" si="266"/>
        <v>0</v>
      </c>
      <c r="GZ59" s="79"/>
      <c r="HA59" s="79"/>
      <c r="HB59" s="120">
        <f t="shared" si="267"/>
        <v>0</v>
      </c>
      <c r="HC59" s="79"/>
      <c r="HD59" s="79"/>
      <c r="HE59" s="120">
        <f t="shared" si="268"/>
        <v>0</v>
      </c>
      <c r="HF59" s="79"/>
      <c r="HG59" s="79"/>
      <c r="HH59" s="120">
        <f t="shared" si="269"/>
        <v>0</v>
      </c>
      <c r="HI59" s="79"/>
      <c r="HJ59" s="79"/>
      <c r="HK59" s="120">
        <f t="shared" si="270"/>
        <v>0</v>
      </c>
      <c r="HL59" s="80"/>
      <c r="HM59" s="79"/>
      <c r="HN59" s="120">
        <f t="shared" si="271"/>
        <v>0</v>
      </c>
      <c r="HO59" s="80"/>
      <c r="HP59" s="79"/>
      <c r="HQ59" s="120">
        <f t="shared" si="272"/>
        <v>0</v>
      </c>
      <c r="HR59" s="80"/>
      <c r="HS59" s="79"/>
      <c r="HT59" s="120">
        <f t="shared" si="273"/>
        <v>0</v>
      </c>
      <c r="HU59" s="80">
        <f t="shared" si="274"/>
        <v>0</v>
      </c>
      <c r="HV59" s="79">
        <f t="shared" si="275"/>
        <v>0</v>
      </c>
      <c r="HW59" s="120">
        <f t="shared" si="276"/>
        <v>0</v>
      </c>
      <c r="HX59" s="80"/>
      <c r="HY59" s="79"/>
      <c r="HZ59" s="120">
        <f t="shared" si="277"/>
        <v>0</v>
      </c>
      <c r="IA59" s="80">
        <f t="shared" si="106"/>
        <v>0</v>
      </c>
      <c r="IB59" s="79">
        <f t="shared" si="107"/>
        <v>0</v>
      </c>
      <c r="IC59" s="120">
        <f t="shared" si="278"/>
        <v>0</v>
      </c>
      <c r="ID59" s="80"/>
      <c r="IE59" s="79"/>
      <c r="IF59" s="120">
        <f t="shared" si="279"/>
        <v>0</v>
      </c>
      <c r="IG59" s="80"/>
      <c r="IH59" s="79"/>
      <c r="II59" s="120">
        <f t="shared" si="280"/>
        <v>0</v>
      </c>
      <c r="IJ59" s="80">
        <f t="shared" si="111"/>
        <v>0</v>
      </c>
      <c r="IK59" s="79">
        <f t="shared" si="112"/>
        <v>0</v>
      </c>
      <c r="IL59" s="120">
        <f t="shared" si="281"/>
        <v>0</v>
      </c>
      <c r="IM59" s="80"/>
      <c r="IN59" s="79"/>
      <c r="IO59" s="120">
        <f t="shared" si="282"/>
        <v>0</v>
      </c>
      <c r="IP59" s="80"/>
      <c r="IQ59" s="79"/>
      <c r="IR59" s="120">
        <f t="shared" si="283"/>
        <v>0</v>
      </c>
      <c r="IS59" s="80">
        <f t="shared" si="116"/>
        <v>0</v>
      </c>
      <c r="IT59" s="79">
        <f t="shared" si="117"/>
        <v>0</v>
      </c>
      <c r="IU59" s="120">
        <f t="shared" si="284"/>
        <v>0</v>
      </c>
      <c r="IV59" s="80"/>
      <c r="IW59" s="79"/>
      <c r="IX59" s="120">
        <f t="shared" si="285"/>
        <v>0</v>
      </c>
      <c r="IY59" s="80"/>
      <c r="IZ59" s="79"/>
      <c r="JA59" s="120">
        <f t="shared" si="286"/>
        <v>0</v>
      </c>
      <c r="JB59" s="80">
        <f t="shared" si="121"/>
        <v>0</v>
      </c>
      <c r="JC59" s="79">
        <f t="shared" si="122"/>
        <v>0</v>
      </c>
      <c r="JD59" s="120">
        <f t="shared" si="287"/>
        <v>0</v>
      </c>
      <c r="JE59" s="80"/>
      <c r="JF59" s="79"/>
      <c r="JG59" s="120">
        <f t="shared" si="288"/>
        <v>0</v>
      </c>
      <c r="JH59" s="80"/>
      <c r="JI59" s="79"/>
      <c r="JJ59" s="120">
        <f t="shared" si="289"/>
        <v>0</v>
      </c>
      <c r="JK59" s="80">
        <f t="shared" si="126"/>
        <v>0</v>
      </c>
      <c r="JL59" s="79">
        <f t="shared" si="127"/>
        <v>0</v>
      </c>
      <c r="JM59" s="120">
        <f t="shared" si="290"/>
        <v>0</v>
      </c>
      <c r="JN59" s="80"/>
      <c r="JO59" s="79"/>
      <c r="JP59" s="120">
        <f t="shared" si="291"/>
        <v>0</v>
      </c>
      <c r="JQ59" s="80">
        <f t="shared" si="130"/>
        <v>0</v>
      </c>
      <c r="JR59" s="79">
        <f t="shared" si="131"/>
        <v>0</v>
      </c>
      <c r="JS59" s="120">
        <f t="shared" si="292"/>
        <v>0</v>
      </c>
      <c r="JT59" s="80"/>
      <c r="JU59" s="79"/>
      <c r="JV59" s="120">
        <f t="shared" si="293"/>
        <v>0</v>
      </c>
      <c r="JW59" s="80"/>
      <c r="JX59" s="79"/>
      <c r="JY59" s="120">
        <f t="shared" si="294"/>
        <v>0</v>
      </c>
      <c r="JZ59" s="80"/>
      <c r="KA59" s="79"/>
      <c r="KB59" s="120">
        <f t="shared" si="295"/>
        <v>0</v>
      </c>
      <c r="KC59" s="80">
        <f t="shared" si="136"/>
        <v>0</v>
      </c>
      <c r="KD59" s="79">
        <f t="shared" si="137"/>
        <v>0</v>
      </c>
      <c r="KE59" s="120">
        <f t="shared" si="296"/>
        <v>0</v>
      </c>
      <c r="KF59" s="80"/>
      <c r="KG59" s="79"/>
      <c r="KH59" s="120">
        <f t="shared" si="297"/>
        <v>0</v>
      </c>
      <c r="KI59" s="80"/>
      <c r="KJ59" s="79"/>
      <c r="KK59" s="120">
        <f t="shared" si="298"/>
        <v>0</v>
      </c>
      <c r="KL59" s="80"/>
      <c r="KM59" s="79"/>
      <c r="KN59" s="120">
        <f t="shared" si="299"/>
        <v>0</v>
      </c>
      <c r="KO59" s="80"/>
      <c r="KP59" s="79"/>
      <c r="KQ59" s="120">
        <f t="shared" si="300"/>
        <v>0</v>
      </c>
      <c r="KR59" s="80">
        <f t="shared" si="143"/>
        <v>0</v>
      </c>
      <c r="KS59" s="79">
        <f t="shared" si="144"/>
        <v>0</v>
      </c>
      <c r="KT59" s="120">
        <f t="shared" si="301"/>
        <v>0</v>
      </c>
      <c r="KU59" s="80">
        <f t="shared" si="146"/>
        <v>0</v>
      </c>
      <c r="KV59" s="79">
        <f t="shared" si="147"/>
        <v>0</v>
      </c>
      <c r="KW59" s="120">
        <f t="shared" si="302"/>
        <v>0</v>
      </c>
      <c r="KX59" s="79">
        <f>2466860-14376+52538+50000</f>
        <v>2555022</v>
      </c>
      <c r="KY59" s="79"/>
      <c r="KZ59" s="120">
        <f t="shared" si="303"/>
        <v>2555022</v>
      </c>
      <c r="LA59" s="79"/>
      <c r="LB59" s="79"/>
      <c r="LC59" s="120">
        <f t="shared" si="304"/>
        <v>0</v>
      </c>
      <c r="LD59" s="79"/>
      <c r="LE59" s="79"/>
      <c r="LF59" s="120">
        <f t="shared" si="305"/>
        <v>0</v>
      </c>
      <c r="LG59" s="79"/>
      <c r="LH59" s="79"/>
      <c r="LI59" s="120">
        <f t="shared" si="306"/>
        <v>0</v>
      </c>
      <c r="LJ59" s="79"/>
      <c r="LK59" s="79"/>
      <c r="LL59" s="120">
        <f t="shared" si="307"/>
        <v>0</v>
      </c>
      <c r="LM59" s="80">
        <f t="shared" si="154"/>
        <v>2555022</v>
      </c>
      <c r="LN59" s="79">
        <f t="shared" si="155"/>
        <v>0</v>
      </c>
      <c r="LO59" s="120">
        <f t="shared" si="308"/>
        <v>2555022</v>
      </c>
      <c r="LP59" s="80"/>
      <c r="LQ59" s="79"/>
      <c r="LR59" s="120">
        <f t="shared" si="309"/>
        <v>0</v>
      </c>
      <c r="LS59" s="79"/>
      <c r="LT59" s="79"/>
      <c r="LU59" s="120">
        <f t="shared" si="310"/>
        <v>0</v>
      </c>
      <c r="LV59" s="79"/>
      <c r="LW59" s="79"/>
      <c r="LX59" s="120">
        <f t="shared" si="311"/>
        <v>0</v>
      </c>
      <c r="LY59" s="79"/>
      <c r="LZ59" s="79"/>
      <c r="MA59" s="120">
        <f t="shared" si="312"/>
        <v>0</v>
      </c>
      <c r="MB59" s="80">
        <f t="shared" si="161"/>
        <v>0</v>
      </c>
      <c r="MC59" s="79">
        <f t="shared" si="162"/>
        <v>0</v>
      </c>
      <c r="MD59" s="120">
        <f t="shared" si="313"/>
        <v>0</v>
      </c>
      <c r="ME59" s="80">
        <f t="shared" si="164"/>
        <v>2555022</v>
      </c>
      <c r="MF59" s="79">
        <f t="shared" si="165"/>
        <v>0</v>
      </c>
      <c r="MG59" s="120">
        <f t="shared" si="314"/>
        <v>2555022</v>
      </c>
      <c r="MH59" s="80"/>
      <c r="MI59" s="79"/>
      <c r="MJ59" s="120">
        <f t="shared" si="315"/>
        <v>0</v>
      </c>
      <c r="MK59" s="79"/>
      <c r="ML59" s="79"/>
      <c r="MM59" s="120">
        <f t="shared" si="316"/>
        <v>0</v>
      </c>
      <c r="MN59" s="79"/>
      <c r="MO59" s="79"/>
      <c r="MP59" s="120">
        <f t="shared" si="317"/>
        <v>0</v>
      </c>
      <c r="MQ59" s="79"/>
      <c r="MR59" s="79"/>
      <c r="MS59" s="120">
        <f t="shared" si="318"/>
        <v>0</v>
      </c>
      <c r="MT59" s="79"/>
      <c r="MU59" s="79"/>
      <c r="MV59" s="120">
        <f t="shared" si="319"/>
        <v>0</v>
      </c>
      <c r="MW59" s="80">
        <f t="shared" si="172"/>
        <v>0</v>
      </c>
      <c r="MX59" s="79">
        <f t="shared" si="173"/>
        <v>0</v>
      </c>
      <c r="MY59" s="120">
        <f t="shared" si="320"/>
        <v>0</v>
      </c>
      <c r="MZ59" s="79"/>
      <c r="NA59" s="79"/>
      <c r="NB59" s="120">
        <f t="shared" si="321"/>
        <v>0</v>
      </c>
      <c r="NC59" s="79"/>
      <c r="ND59" s="79"/>
      <c r="NE59" s="120">
        <f t="shared" si="322"/>
        <v>0</v>
      </c>
      <c r="NF59" s="80">
        <f t="shared" si="177"/>
        <v>0</v>
      </c>
      <c r="NG59" s="79">
        <f t="shared" si="178"/>
        <v>0</v>
      </c>
      <c r="NH59" s="120">
        <f t="shared" si="323"/>
        <v>0</v>
      </c>
      <c r="NI59" s="79"/>
      <c r="NJ59" s="79"/>
      <c r="NK59" s="120">
        <f t="shared" si="324"/>
        <v>0</v>
      </c>
      <c r="NL59" s="79"/>
      <c r="NM59" s="79"/>
      <c r="NN59" s="120">
        <f t="shared" si="325"/>
        <v>0</v>
      </c>
      <c r="NO59" s="80">
        <f t="shared" si="182"/>
        <v>0</v>
      </c>
      <c r="NP59" s="79">
        <f t="shared" si="183"/>
        <v>0</v>
      </c>
      <c r="NQ59" s="120">
        <f t="shared" si="326"/>
        <v>0</v>
      </c>
      <c r="NR59" s="79"/>
      <c r="NS59" s="79"/>
      <c r="NT59" s="120">
        <f t="shared" si="327"/>
        <v>0</v>
      </c>
      <c r="NU59" s="79">
        <f t="shared" si="186"/>
        <v>0</v>
      </c>
      <c r="NV59" s="79">
        <f t="shared" si="187"/>
        <v>0</v>
      </c>
      <c r="NW59" s="120">
        <f t="shared" si="328"/>
        <v>0</v>
      </c>
      <c r="NX59" s="80">
        <f t="shared" si="329"/>
        <v>0</v>
      </c>
      <c r="NY59" s="79">
        <f t="shared" si="190"/>
        <v>0</v>
      </c>
      <c r="NZ59" s="120">
        <f t="shared" si="330"/>
        <v>0</v>
      </c>
      <c r="OA59" s="80">
        <f t="shared" si="331"/>
        <v>2555022</v>
      </c>
      <c r="OB59" s="79">
        <f t="shared" si="332"/>
        <v>0</v>
      </c>
      <c r="OC59" s="120">
        <f t="shared" si="333"/>
        <v>2555022</v>
      </c>
      <c r="OD59" s="80">
        <f t="shared" si="334"/>
        <v>2555022</v>
      </c>
      <c r="OE59" s="79">
        <f t="shared" si="335"/>
        <v>0</v>
      </c>
      <c r="OF59" s="120">
        <f t="shared" si="336"/>
        <v>2555022</v>
      </c>
    </row>
    <row r="60" spans="1:396" s="86" customFormat="1" ht="16.5" thickBot="1" x14ac:dyDescent="0.3">
      <c r="A60" s="81">
        <v>50</v>
      </c>
      <c r="B60" s="82" t="s">
        <v>294</v>
      </c>
      <c r="C60" s="83" t="s">
        <v>295</v>
      </c>
      <c r="D60" s="84"/>
      <c r="E60" s="84"/>
      <c r="F60" s="121">
        <f t="shared" si="194"/>
        <v>0</v>
      </c>
      <c r="G60" s="109"/>
      <c r="H60" s="84"/>
      <c r="I60" s="121">
        <f t="shared" si="195"/>
        <v>0</v>
      </c>
      <c r="J60" s="84"/>
      <c r="K60" s="84"/>
      <c r="L60" s="121">
        <f t="shared" si="196"/>
        <v>0</v>
      </c>
      <c r="M60" s="84"/>
      <c r="N60" s="84"/>
      <c r="O60" s="121">
        <f t="shared" si="197"/>
        <v>0</v>
      </c>
      <c r="P60" s="84"/>
      <c r="Q60" s="84"/>
      <c r="R60" s="121">
        <f t="shared" si="198"/>
        <v>0</v>
      </c>
      <c r="S60" s="84"/>
      <c r="T60" s="84"/>
      <c r="U60" s="121">
        <f t="shared" si="199"/>
        <v>0</v>
      </c>
      <c r="V60" s="84"/>
      <c r="W60" s="84"/>
      <c r="X60" s="121">
        <f t="shared" si="200"/>
        <v>0</v>
      </c>
      <c r="Y60" s="84"/>
      <c r="Z60" s="84"/>
      <c r="AA60" s="121">
        <f t="shared" si="201"/>
        <v>0</v>
      </c>
      <c r="AB60" s="85">
        <f t="shared" si="14"/>
        <v>0</v>
      </c>
      <c r="AC60" s="84">
        <f t="shared" si="15"/>
        <v>0</v>
      </c>
      <c r="AD60" s="121">
        <f t="shared" si="202"/>
        <v>0</v>
      </c>
      <c r="AE60" s="84"/>
      <c r="AF60" s="84"/>
      <c r="AG60" s="121">
        <f t="shared" si="203"/>
        <v>0</v>
      </c>
      <c r="AH60" s="85">
        <f t="shared" si="18"/>
        <v>0</v>
      </c>
      <c r="AI60" s="84">
        <f t="shared" si="19"/>
        <v>0</v>
      </c>
      <c r="AJ60" s="121">
        <f t="shared" si="204"/>
        <v>0</v>
      </c>
      <c r="AK60" s="84"/>
      <c r="AL60" s="84"/>
      <c r="AM60" s="121">
        <f t="shared" si="205"/>
        <v>0</v>
      </c>
      <c r="AN60" s="84"/>
      <c r="AO60" s="84"/>
      <c r="AP60" s="121">
        <f t="shared" si="206"/>
        <v>0</v>
      </c>
      <c r="AQ60" s="84"/>
      <c r="AR60" s="84"/>
      <c r="AS60" s="121">
        <f t="shared" si="207"/>
        <v>0</v>
      </c>
      <c r="AT60" s="84"/>
      <c r="AU60" s="84"/>
      <c r="AV60" s="121">
        <f t="shared" si="208"/>
        <v>0</v>
      </c>
      <c r="AW60" s="84"/>
      <c r="AX60" s="84"/>
      <c r="AY60" s="121">
        <f t="shared" si="209"/>
        <v>0</v>
      </c>
      <c r="AZ60" s="84"/>
      <c r="BA60" s="84"/>
      <c r="BB60" s="121">
        <f t="shared" si="210"/>
        <v>0</v>
      </c>
      <c r="BC60" s="84"/>
      <c r="BD60" s="84"/>
      <c r="BE60" s="121">
        <f t="shared" si="211"/>
        <v>0</v>
      </c>
      <c r="BF60" s="84"/>
      <c r="BG60" s="84"/>
      <c r="BH60" s="121">
        <f t="shared" si="212"/>
        <v>0</v>
      </c>
      <c r="BI60" s="84"/>
      <c r="BJ60" s="84"/>
      <c r="BK60" s="121">
        <f t="shared" si="213"/>
        <v>0</v>
      </c>
      <c r="BL60" s="85">
        <f t="shared" si="214"/>
        <v>0</v>
      </c>
      <c r="BM60" s="84">
        <f t="shared" si="215"/>
        <v>0</v>
      </c>
      <c r="BN60" s="121">
        <f t="shared" si="216"/>
        <v>0</v>
      </c>
      <c r="BO60" s="85"/>
      <c r="BP60" s="84"/>
      <c r="BQ60" s="121">
        <f t="shared" si="217"/>
        <v>0</v>
      </c>
      <c r="BR60" s="85"/>
      <c r="BS60" s="84"/>
      <c r="BT60" s="121">
        <f t="shared" si="218"/>
        <v>0</v>
      </c>
      <c r="BU60" s="85"/>
      <c r="BV60" s="84"/>
      <c r="BW60" s="121">
        <f t="shared" si="219"/>
        <v>0</v>
      </c>
      <c r="BX60" s="85"/>
      <c r="BY60" s="84"/>
      <c r="BZ60" s="121">
        <f t="shared" si="220"/>
        <v>0</v>
      </c>
      <c r="CA60" s="85"/>
      <c r="CB60" s="84"/>
      <c r="CC60" s="121">
        <f t="shared" si="221"/>
        <v>0</v>
      </c>
      <c r="CD60" s="85"/>
      <c r="CE60" s="84"/>
      <c r="CF60" s="121">
        <f t="shared" si="222"/>
        <v>0</v>
      </c>
      <c r="CG60" s="85"/>
      <c r="CH60" s="84"/>
      <c r="CI60" s="121">
        <f t="shared" si="223"/>
        <v>0</v>
      </c>
      <c r="CJ60" s="85"/>
      <c r="CK60" s="84"/>
      <c r="CL60" s="121">
        <f t="shared" si="224"/>
        <v>0</v>
      </c>
      <c r="CM60" s="85">
        <f t="shared" si="41"/>
        <v>0</v>
      </c>
      <c r="CN60" s="84">
        <f t="shared" si="42"/>
        <v>0</v>
      </c>
      <c r="CO60" s="121">
        <f t="shared" si="225"/>
        <v>0</v>
      </c>
      <c r="CP60" s="85"/>
      <c r="CQ60" s="84"/>
      <c r="CR60" s="121">
        <f t="shared" si="226"/>
        <v>0</v>
      </c>
      <c r="CS60" s="85"/>
      <c r="CT60" s="84"/>
      <c r="CU60" s="121">
        <f t="shared" si="227"/>
        <v>0</v>
      </c>
      <c r="CV60" s="85"/>
      <c r="CW60" s="84"/>
      <c r="CX60" s="121">
        <f t="shared" si="228"/>
        <v>0</v>
      </c>
      <c r="CY60" s="85"/>
      <c r="CZ60" s="84"/>
      <c r="DA60" s="121">
        <f t="shared" si="229"/>
        <v>0</v>
      </c>
      <c r="DB60" s="85"/>
      <c r="DC60" s="84"/>
      <c r="DD60" s="121">
        <f t="shared" si="230"/>
        <v>0</v>
      </c>
      <c r="DE60" s="85">
        <f t="shared" si="49"/>
        <v>0</v>
      </c>
      <c r="DF60" s="84">
        <f t="shared" si="50"/>
        <v>0</v>
      </c>
      <c r="DG60" s="121">
        <f t="shared" si="231"/>
        <v>0</v>
      </c>
      <c r="DH60" s="85"/>
      <c r="DI60" s="84"/>
      <c r="DJ60" s="121">
        <f t="shared" si="232"/>
        <v>0</v>
      </c>
      <c r="DK60" s="85"/>
      <c r="DL60" s="84"/>
      <c r="DM60" s="121">
        <f t="shared" si="233"/>
        <v>0</v>
      </c>
      <c r="DN60" s="84"/>
      <c r="DO60" s="84"/>
      <c r="DP60" s="121">
        <f t="shared" si="234"/>
        <v>0</v>
      </c>
      <c r="DQ60" s="85"/>
      <c r="DR60" s="84"/>
      <c r="DS60" s="121">
        <f t="shared" si="235"/>
        <v>0</v>
      </c>
      <c r="DT60" s="84"/>
      <c r="DU60" s="84"/>
      <c r="DV60" s="121">
        <f t="shared" si="236"/>
        <v>0</v>
      </c>
      <c r="DW60" s="85"/>
      <c r="DX60" s="84"/>
      <c r="DY60" s="121">
        <f t="shared" si="237"/>
        <v>0</v>
      </c>
      <c r="DZ60" s="85"/>
      <c r="EA60" s="84"/>
      <c r="EB60" s="121">
        <f t="shared" si="238"/>
        <v>0</v>
      </c>
      <c r="EC60" s="85">
        <f t="shared" si="59"/>
        <v>0</v>
      </c>
      <c r="ED60" s="84">
        <f t="shared" si="60"/>
        <v>0</v>
      </c>
      <c r="EE60" s="121">
        <f t="shared" si="239"/>
        <v>0</v>
      </c>
      <c r="EF60" s="85"/>
      <c r="EG60" s="84"/>
      <c r="EH60" s="121">
        <f t="shared" si="240"/>
        <v>0</v>
      </c>
      <c r="EI60" s="84"/>
      <c r="EJ60" s="84"/>
      <c r="EK60" s="121">
        <f t="shared" si="241"/>
        <v>0</v>
      </c>
      <c r="EL60" s="85"/>
      <c r="EM60" s="84"/>
      <c r="EN60" s="121">
        <f t="shared" si="242"/>
        <v>0</v>
      </c>
      <c r="EO60" s="85">
        <f t="shared" si="65"/>
        <v>0</v>
      </c>
      <c r="EP60" s="84">
        <f t="shared" si="66"/>
        <v>0</v>
      </c>
      <c r="EQ60" s="121">
        <f t="shared" si="243"/>
        <v>0</v>
      </c>
      <c r="ER60" s="84"/>
      <c r="ES60" s="84"/>
      <c r="ET60" s="121">
        <f t="shared" si="244"/>
        <v>0</v>
      </c>
      <c r="EU60" s="85"/>
      <c r="EV60" s="84"/>
      <c r="EW60" s="121">
        <f t="shared" si="245"/>
        <v>0</v>
      </c>
      <c r="EX60" s="85"/>
      <c r="EY60" s="84"/>
      <c r="EZ60" s="121">
        <f t="shared" si="246"/>
        <v>0</v>
      </c>
      <c r="FA60" s="85"/>
      <c r="FB60" s="84"/>
      <c r="FC60" s="121">
        <f t="shared" si="247"/>
        <v>0</v>
      </c>
      <c r="FD60" s="85"/>
      <c r="FE60" s="84"/>
      <c r="FF60" s="121">
        <f t="shared" si="248"/>
        <v>0</v>
      </c>
      <c r="FG60" s="85"/>
      <c r="FH60" s="84"/>
      <c r="FI60" s="121">
        <f t="shared" si="249"/>
        <v>0</v>
      </c>
      <c r="FJ60" s="85">
        <f t="shared" si="74"/>
        <v>0</v>
      </c>
      <c r="FK60" s="84">
        <f t="shared" si="75"/>
        <v>0</v>
      </c>
      <c r="FL60" s="121">
        <f t="shared" si="250"/>
        <v>0</v>
      </c>
      <c r="FM60" s="85"/>
      <c r="FN60" s="84"/>
      <c r="FO60" s="121">
        <f t="shared" si="251"/>
        <v>0</v>
      </c>
      <c r="FP60" s="85"/>
      <c r="FQ60" s="84"/>
      <c r="FR60" s="121">
        <f t="shared" si="252"/>
        <v>0</v>
      </c>
      <c r="FS60" s="84"/>
      <c r="FT60" s="84"/>
      <c r="FU60" s="121">
        <f t="shared" si="253"/>
        <v>0</v>
      </c>
      <c r="FV60" s="85"/>
      <c r="FW60" s="84"/>
      <c r="FX60" s="121">
        <f t="shared" si="254"/>
        <v>0</v>
      </c>
      <c r="FY60" s="85"/>
      <c r="FZ60" s="84"/>
      <c r="GA60" s="121">
        <f t="shared" si="255"/>
        <v>0</v>
      </c>
      <c r="GB60" s="85">
        <f t="shared" si="82"/>
        <v>0</v>
      </c>
      <c r="GC60" s="84">
        <f t="shared" si="83"/>
        <v>0</v>
      </c>
      <c r="GD60" s="121">
        <f t="shared" si="256"/>
        <v>0</v>
      </c>
      <c r="GE60" s="85"/>
      <c r="GF60" s="84"/>
      <c r="GG60" s="121">
        <f t="shared" si="257"/>
        <v>0</v>
      </c>
      <c r="GH60" s="85">
        <f t="shared" si="258"/>
        <v>0</v>
      </c>
      <c r="GI60" s="84">
        <f t="shared" si="86"/>
        <v>0</v>
      </c>
      <c r="GJ60" s="121">
        <f t="shared" si="259"/>
        <v>0</v>
      </c>
      <c r="GK60" s="84"/>
      <c r="GL60" s="84"/>
      <c r="GM60" s="121">
        <f t="shared" si="260"/>
        <v>0</v>
      </c>
      <c r="GN60" s="84"/>
      <c r="GO60" s="84"/>
      <c r="GP60" s="121">
        <f t="shared" si="261"/>
        <v>0</v>
      </c>
      <c r="GQ60" s="85">
        <f t="shared" si="90"/>
        <v>0</v>
      </c>
      <c r="GR60" s="84">
        <f t="shared" si="91"/>
        <v>0</v>
      </c>
      <c r="GS60" s="121">
        <f t="shared" si="262"/>
        <v>0</v>
      </c>
      <c r="GT60" s="85">
        <f t="shared" si="263"/>
        <v>0</v>
      </c>
      <c r="GU60" s="84">
        <f t="shared" si="264"/>
        <v>0</v>
      </c>
      <c r="GV60" s="121">
        <f t="shared" si="265"/>
        <v>0</v>
      </c>
      <c r="GW60" s="84"/>
      <c r="GX60" s="84"/>
      <c r="GY60" s="121">
        <f t="shared" si="266"/>
        <v>0</v>
      </c>
      <c r="GZ60" s="84"/>
      <c r="HA60" s="84"/>
      <c r="HB60" s="121">
        <f t="shared" si="267"/>
        <v>0</v>
      </c>
      <c r="HC60" s="84"/>
      <c r="HD60" s="84"/>
      <c r="HE60" s="121">
        <f t="shared" si="268"/>
        <v>0</v>
      </c>
      <c r="HF60" s="84"/>
      <c r="HG60" s="84"/>
      <c r="HH60" s="121">
        <f t="shared" si="269"/>
        <v>0</v>
      </c>
      <c r="HI60" s="84"/>
      <c r="HJ60" s="84"/>
      <c r="HK60" s="121">
        <f t="shared" si="270"/>
        <v>0</v>
      </c>
      <c r="HL60" s="85"/>
      <c r="HM60" s="84"/>
      <c r="HN60" s="121">
        <f t="shared" si="271"/>
        <v>0</v>
      </c>
      <c r="HO60" s="85"/>
      <c r="HP60" s="84"/>
      <c r="HQ60" s="121">
        <f t="shared" si="272"/>
        <v>0</v>
      </c>
      <c r="HR60" s="85"/>
      <c r="HS60" s="84"/>
      <c r="HT60" s="121">
        <f t="shared" si="273"/>
        <v>0</v>
      </c>
      <c r="HU60" s="85">
        <f t="shared" si="274"/>
        <v>0</v>
      </c>
      <c r="HV60" s="84">
        <f t="shared" si="275"/>
        <v>0</v>
      </c>
      <c r="HW60" s="121">
        <f t="shared" si="276"/>
        <v>0</v>
      </c>
      <c r="HX60" s="85"/>
      <c r="HY60" s="84"/>
      <c r="HZ60" s="121">
        <f t="shared" si="277"/>
        <v>0</v>
      </c>
      <c r="IA60" s="85">
        <f t="shared" si="106"/>
        <v>0</v>
      </c>
      <c r="IB60" s="84">
        <f t="shared" si="107"/>
        <v>0</v>
      </c>
      <c r="IC60" s="121">
        <f t="shared" si="278"/>
        <v>0</v>
      </c>
      <c r="ID60" s="85"/>
      <c r="IE60" s="84"/>
      <c r="IF60" s="121">
        <f t="shared" si="279"/>
        <v>0</v>
      </c>
      <c r="IG60" s="85"/>
      <c r="IH60" s="84"/>
      <c r="II60" s="121">
        <f t="shared" si="280"/>
        <v>0</v>
      </c>
      <c r="IJ60" s="85">
        <f t="shared" si="111"/>
        <v>0</v>
      </c>
      <c r="IK60" s="84">
        <f t="shared" si="112"/>
        <v>0</v>
      </c>
      <c r="IL60" s="121">
        <f t="shared" si="281"/>
        <v>0</v>
      </c>
      <c r="IM60" s="85"/>
      <c r="IN60" s="84"/>
      <c r="IO60" s="121">
        <f t="shared" si="282"/>
        <v>0</v>
      </c>
      <c r="IP60" s="85"/>
      <c r="IQ60" s="84"/>
      <c r="IR60" s="121">
        <f t="shared" si="283"/>
        <v>0</v>
      </c>
      <c r="IS60" s="85">
        <f t="shared" si="116"/>
        <v>0</v>
      </c>
      <c r="IT60" s="84">
        <f t="shared" si="117"/>
        <v>0</v>
      </c>
      <c r="IU60" s="121">
        <f t="shared" si="284"/>
        <v>0</v>
      </c>
      <c r="IV60" s="85"/>
      <c r="IW60" s="84"/>
      <c r="IX60" s="121">
        <f t="shared" si="285"/>
        <v>0</v>
      </c>
      <c r="IY60" s="85"/>
      <c r="IZ60" s="84"/>
      <c r="JA60" s="121">
        <f t="shared" si="286"/>
        <v>0</v>
      </c>
      <c r="JB60" s="85">
        <f t="shared" si="121"/>
        <v>0</v>
      </c>
      <c r="JC60" s="84">
        <f t="shared" si="122"/>
        <v>0</v>
      </c>
      <c r="JD60" s="121">
        <f t="shared" si="287"/>
        <v>0</v>
      </c>
      <c r="JE60" s="85"/>
      <c r="JF60" s="84"/>
      <c r="JG60" s="121">
        <f t="shared" si="288"/>
        <v>0</v>
      </c>
      <c r="JH60" s="85"/>
      <c r="JI60" s="84"/>
      <c r="JJ60" s="121">
        <f t="shared" si="289"/>
        <v>0</v>
      </c>
      <c r="JK60" s="85">
        <f t="shared" si="126"/>
        <v>0</v>
      </c>
      <c r="JL60" s="84">
        <f t="shared" si="127"/>
        <v>0</v>
      </c>
      <c r="JM60" s="121">
        <f t="shared" si="290"/>
        <v>0</v>
      </c>
      <c r="JN60" s="85"/>
      <c r="JO60" s="84"/>
      <c r="JP60" s="121">
        <f t="shared" si="291"/>
        <v>0</v>
      </c>
      <c r="JQ60" s="85">
        <f t="shared" si="130"/>
        <v>0</v>
      </c>
      <c r="JR60" s="84">
        <f t="shared" si="131"/>
        <v>0</v>
      </c>
      <c r="JS60" s="121">
        <f t="shared" si="292"/>
        <v>0</v>
      </c>
      <c r="JT60" s="85"/>
      <c r="JU60" s="84"/>
      <c r="JV60" s="121">
        <f t="shared" si="293"/>
        <v>0</v>
      </c>
      <c r="JW60" s="85"/>
      <c r="JX60" s="84"/>
      <c r="JY60" s="121">
        <f t="shared" si="294"/>
        <v>0</v>
      </c>
      <c r="JZ60" s="85"/>
      <c r="KA60" s="84"/>
      <c r="KB60" s="121">
        <f t="shared" si="295"/>
        <v>0</v>
      </c>
      <c r="KC60" s="85">
        <f t="shared" si="136"/>
        <v>0</v>
      </c>
      <c r="KD60" s="84">
        <f t="shared" si="137"/>
        <v>0</v>
      </c>
      <c r="KE60" s="121">
        <f t="shared" si="296"/>
        <v>0</v>
      </c>
      <c r="KF60" s="85"/>
      <c r="KG60" s="84"/>
      <c r="KH60" s="121">
        <f t="shared" si="297"/>
        <v>0</v>
      </c>
      <c r="KI60" s="85"/>
      <c r="KJ60" s="84"/>
      <c r="KK60" s="121">
        <f t="shared" si="298"/>
        <v>0</v>
      </c>
      <c r="KL60" s="85"/>
      <c r="KM60" s="84"/>
      <c r="KN60" s="121">
        <f t="shared" si="299"/>
        <v>0</v>
      </c>
      <c r="KO60" s="85"/>
      <c r="KP60" s="84"/>
      <c r="KQ60" s="121">
        <f t="shared" si="300"/>
        <v>0</v>
      </c>
      <c r="KR60" s="85">
        <f t="shared" si="143"/>
        <v>0</v>
      </c>
      <c r="KS60" s="84">
        <f t="shared" si="144"/>
        <v>0</v>
      </c>
      <c r="KT60" s="121">
        <f t="shared" si="301"/>
        <v>0</v>
      </c>
      <c r="KU60" s="85">
        <f t="shared" si="146"/>
        <v>0</v>
      </c>
      <c r="KV60" s="84">
        <f t="shared" si="147"/>
        <v>0</v>
      </c>
      <c r="KW60" s="121">
        <f t="shared" si="302"/>
        <v>0</v>
      </c>
      <c r="KX60" s="84"/>
      <c r="KY60" s="84"/>
      <c r="KZ60" s="121">
        <f t="shared" si="303"/>
        <v>0</v>
      </c>
      <c r="LA60" s="84"/>
      <c r="LB60" s="84"/>
      <c r="LC60" s="121">
        <f t="shared" si="304"/>
        <v>0</v>
      </c>
      <c r="LD60" s="84"/>
      <c r="LE60" s="84"/>
      <c r="LF60" s="121">
        <f t="shared" si="305"/>
        <v>0</v>
      </c>
      <c r="LG60" s="84"/>
      <c r="LH60" s="84"/>
      <c r="LI60" s="121">
        <f t="shared" si="306"/>
        <v>0</v>
      </c>
      <c r="LJ60" s="84"/>
      <c r="LK60" s="84"/>
      <c r="LL60" s="121">
        <f t="shared" si="307"/>
        <v>0</v>
      </c>
      <c r="LM60" s="85">
        <f t="shared" si="154"/>
        <v>0</v>
      </c>
      <c r="LN60" s="84">
        <f t="shared" si="155"/>
        <v>0</v>
      </c>
      <c r="LO60" s="121">
        <f t="shared" si="308"/>
        <v>0</v>
      </c>
      <c r="LP60" s="85"/>
      <c r="LQ60" s="84"/>
      <c r="LR60" s="121">
        <f t="shared" si="309"/>
        <v>0</v>
      </c>
      <c r="LS60" s="84"/>
      <c r="LT60" s="84"/>
      <c r="LU60" s="121">
        <f t="shared" si="310"/>
        <v>0</v>
      </c>
      <c r="LV60" s="84"/>
      <c r="LW60" s="84"/>
      <c r="LX60" s="121">
        <f t="shared" si="311"/>
        <v>0</v>
      </c>
      <c r="LY60" s="84"/>
      <c r="LZ60" s="84"/>
      <c r="MA60" s="121">
        <f t="shared" si="312"/>
        <v>0</v>
      </c>
      <c r="MB60" s="85">
        <f t="shared" si="161"/>
        <v>0</v>
      </c>
      <c r="MC60" s="84">
        <f t="shared" si="162"/>
        <v>0</v>
      </c>
      <c r="MD60" s="121">
        <f t="shared" si="313"/>
        <v>0</v>
      </c>
      <c r="ME60" s="85">
        <f t="shared" si="164"/>
        <v>0</v>
      </c>
      <c r="MF60" s="84">
        <f t="shared" si="165"/>
        <v>0</v>
      </c>
      <c r="MG60" s="121">
        <f t="shared" si="314"/>
        <v>0</v>
      </c>
      <c r="MH60" s="85"/>
      <c r="MI60" s="84"/>
      <c r="MJ60" s="121">
        <f t="shared" si="315"/>
        <v>0</v>
      </c>
      <c r="MK60" s="84"/>
      <c r="ML60" s="84"/>
      <c r="MM60" s="121">
        <f t="shared" si="316"/>
        <v>0</v>
      </c>
      <c r="MN60" s="84"/>
      <c r="MO60" s="84"/>
      <c r="MP60" s="121">
        <f t="shared" si="317"/>
        <v>0</v>
      </c>
      <c r="MQ60" s="84"/>
      <c r="MR60" s="84"/>
      <c r="MS60" s="121">
        <f t="shared" si="318"/>
        <v>0</v>
      </c>
      <c r="MT60" s="84"/>
      <c r="MU60" s="84"/>
      <c r="MV60" s="121">
        <f t="shared" si="319"/>
        <v>0</v>
      </c>
      <c r="MW60" s="85">
        <f t="shared" si="172"/>
        <v>0</v>
      </c>
      <c r="MX60" s="84">
        <f t="shared" si="173"/>
        <v>0</v>
      </c>
      <c r="MY60" s="121">
        <f t="shared" si="320"/>
        <v>0</v>
      </c>
      <c r="MZ60" s="84"/>
      <c r="NA60" s="84"/>
      <c r="NB60" s="121">
        <f t="shared" si="321"/>
        <v>0</v>
      </c>
      <c r="NC60" s="84"/>
      <c r="ND60" s="84"/>
      <c r="NE60" s="121">
        <f t="shared" si="322"/>
        <v>0</v>
      </c>
      <c r="NF60" s="85">
        <f t="shared" si="177"/>
        <v>0</v>
      </c>
      <c r="NG60" s="84">
        <f t="shared" si="178"/>
        <v>0</v>
      </c>
      <c r="NH60" s="121">
        <f t="shared" si="323"/>
        <v>0</v>
      </c>
      <c r="NI60" s="84"/>
      <c r="NJ60" s="84"/>
      <c r="NK60" s="121">
        <f t="shared" si="324"/>
        <v>0</v>
      </c>
      <c r="NL60" s="84"/>
      <c r="NM60" s="84"/>
      <c r="NN60" s="121">
        <f t="shared" si="325"/>
        <v>0</v>
      </c>
      <c r="NO60" s="85">
        <f t="shared" si="182"/>
        <v>0</v>
      </c>
      <c r="NP60" s="84">
        <f t="shared" si="183"/>
        <v>0</v>
      </c>
      <c r="NQ60" s="121">
        <f t="shared" si="326"/>
        <v>0</v>
      </c>
      <c r="NR60" s="84"/>
      <c r="NS60" s="84"/>
      <c r="NT60" s="121">
        <f t="shared" si="327"/>
        <v>0</v>
      </c>
      <c r="NU60" s="84">
        <f t="shared" si="186"/>
        <v>0</v>
      </c>
      <c r="NV60" s="84">
        <f t="shared" si="187"/>
        <v>0</v>
      </c>
      <c r="NW60" s="121">
        <f t="shared" si="328"/>
        <v>0</v>
      </c>
      <c r="NX60" s="85">
        <f t="shared" si="329"/>
        <v>0</v>
      </c>
      <c r="NY60" s="84">
        <f t="shared" si="190"/>
        <v>0</v>
      </c>
      <c r="NZ60" s="121">
        <f t="shared" si="330"/>
        <v>0</v>
      </c>
      <c r="OA60" s="85">
        <f t="shared" si="331"/>
        <v>0</v>
      </c>
      <c r="OB60" s="84">
        <f t="shared" si="332"/>
        <v>0</v>
      </c>
      <c r="OC60" s="121">
        <f t="shared" si="333"/>
        <v>0</v>
      </c>
      <c r="OD60" s="85">
        <f t="shared" si="334"/>
        <v>0</v>
      </c>
      <c r="OE60" s="84">
        <f>SUM(AI60,BM60,OB60)</f>
        <v>0</v>
      </c>
      <c r="OF60" s="121">
        <f t="shared" si="336"/>
        <v>0</v>
      </c>
    </row>
    <row r="61" spans="1:396" s="29" customFormat="1" ht="16.5" thickBot="1" x14ac:dyDescent="0.3">
      <c r="A61" s="21">
        <v>51</v>
      </c>
      <c r="B61" s="22" t="s">
        <v>251</v>
      </c>
      <c r="C61" s="75" t="s">
        <v>352</v>
      </c>
      <c r="D61" s="24">
        <f>SUM(D59:D60)</f>
        <v>0</v>
      </c>
      <c r="E61" s="24">
        <f>SUM(E59:E60)</f>
        <v>0</v>
      </c>
      <c r="F61" s="113">
        <f t="shared" si="194"/>
        <v>0</v>
      </c>
      <c r="G61" s="27">
        <f>SUM(G59:G60)</f>
        <v>0</v>
      </c>
      <c r="H61" s="24">
        <f>SUM(H59:H60)</f>
        <v>0</v>
      </c>
      <c r="I61" s="113">
        <f t="shared" si="195"/>
        <v>0</v>
      </c>
      <c r="J61" s="24">
        <f>SUM(J59:J60)</f>
        <v>0</v>
      </c>
      <c r="K61" s="24">
        <f>SUM(K59:K60)</f>
        <v>0</v>
      </c>
      <c r="L61" s="113">
        <f t="shared" si="196"/>
        <v>0</v>
      </c>
      <c r="M61" s="24">
        <f>SUM(M59:M60)</f>
        <v>0</v>
      </c>
      <c r="N61" s="24">
        <f>SUM(N59:N60)</f>
        <v>0</v>
      </c>
      <c r="O61" s="113">
        <f t="shared" si="197"/>
        <v>0</v>
      </c>
      <c r="P61" s="24">
        <f>SUM(P59:P60)</f>
        <v>0</v>
      </c>
      <c r="Q61" s="24">
        <f>SUM(Q59:Q60)</f>
        <v>0</v>
      </c>
      <c r="R61" s="113">
        <f t="shared" si="198"/>
        <v>0</v>
      </c>
      <c r="S61" s="24">
        <f>SUM(S59:S60)</f>
        <v>0</v>
      </c>
      <c r="T61" s="24">
        <f>SUM(T59:T60)</f>
        <v>0</v>
      </c>
      <c r="U61" s="113">
        <f t="shared" si="199"/>
        <v>0</v>
      </c>
      <c r="V61" s="24">
        <f>SUM(V59:V60)</f>
        <v>0</v>
      </c>
      <c r="W61" s="24">
        <f>SUM(W59:W60)</f>
        <v>0</v>
      </c>
      <c r="X61" s="113">
        <f t="shared" si="200"/>
        <v>0</v>
      </c>
      <c r="Y61" s="24">
        <f>SUM(Y59:Y60)</f>
        <v>0</v>
      </c>
      <c r="Z61" s="24">
        <f>SUM(Z59:Z60)</f>
        <v>0</v>
      </c>
      <c r="AA61" s="113">
        <f t="shared" si="201"/>
        <v>0</v>
      </c>
      <c r="AB61" s="25">
        <f t="shared" si="14"/>
        <v>0</v>
      </c>
      <c r="AC61" s="24">
        <f t="shared" si="15"/>
        <v>0</v>
      </c>
      <c r="AD61" s="113">
        <f t="shared" si="202"/>
        <v>0</v>
      </c>
      <c r="AE61" s="24">
        <f>SUM(AE59:AE60)</f>
        <v>0</v>
      </c>
      <c r="AF61" s="24">
        <f>SUM(AF59:AF60)</f>
        <v>0</v>
      </c>
      <c r="AG61" s="113">
        <f t="shared" si="203"/>
        <v>0</v>
      </c>
      <c r="AH61" s="25">
        <f t="shared" si="18"/>
        <v>0</v>
      </c>
      <c r="AI61" s="24">
        <f t="shared" si="19"/>
        <v>0</v>
      </c>
      <c r="AJ61" s="113">
        <f t="shared" si="204"/>
        <v>0</v>
      </c>
      <c r="AK61" s="24">
        <f>SUM(AK59:AK60)</f>
        <v>0</v>
      </c>
      <c r="AL61" s="24">
        <f>SUM(AL59:AL60)</f>
        <v>0</v>
      </c>
      <c r="AM61" s="113">
        <f t="shared" si="205"/>
        <v>0</v>
      </c>
      <c r="AN61" s="24">
        <f>SUM(AN59:AN60)</f>
        <v>0</v>
      </c>
      <c r="AO61" s="24">
        <f>SUM(AO59:AO60)</f>
        <v>0</v>
      </c>
      <c r="AP61" s="113">
        <f t="shared" si="206"/>
        <v>0</v>
      </c>
      <c r="AQ61" s="24">
        <f>SUM(AQ59:AQ60)</f>
        <v>0</v>
      </c>
      <c r="AR61" s="24">
        <f>SUM(AR59:AR60)</f>
        <v>0</v>
      </c>
      <c r="AS61" s="113">
        <f t="shared" si="207"/>
        <v>0</v>
      </c>
      <c r="AT61" s="24">
        <f>SUM(AT59:AT60)</f>
        <v>0</v>
      </c>
      <c r="AU61" s="24">
        <f>SUM(AU59:AU60)</f>
        <v>0</v>
      </c>
      <c r="AV61" s="113">
        <f t="shared" si="208"/>
        <v>0</v>
      </c>
      <c r="AW61" s="24">
        <f>SUM(AW59:AW60)</f>
        <v>0</v>
      </c>
      <c r="AX61" s="24">
        <f>SUM(AX59:AX60)</f>
        <v>0</v>
      </c>
      <c r="AY61" s="113">
        <f t="shared" si="209"/>
        <v>0</v>
      </c>
      <c r="AZ61" s="24">
        <f>SUM(AZ59:AZ60)</f>
        <v>0</v>
      </c>
      <c r="BA61" s="24">
        <f>SUM(BA59:BA60)</f>
        <v>0</v>
      </c>
      <c r="BB61" s="113">
        <f t="shared" si="210"/>
        <v>0</v>
      </c>
      <c r="BC61" s="24">
        <f>SUM(BC59:BC60)</f>
        <v>0</v>
      </c>
      <c r="BD61" s="24">
        <f>SUM(BD59:BD60)</f>
        <v>0</v>
      </c>
      <c r="BE61" s="113">
        <f t="shared" si="211"/>
        <v>0</v>
      </c>
      <c r="BF61" s="24">
        <f>SUM(BF59:BF60)</f>
        <v>0</v>
      </c>
      <c r="BG61" s="24">
        <f>SUM(BG59:BG60)</f>
        <v>0</v>
      </c>
      <c r="BH61" s="113">
        <f t="shared" si="212"/>
        <v>0</v>
      </c>
      <c r="BI61" s="24">
        <f>SUM(BI59:BI60)</f>
        <v>0</v>
      </c>
      <c r="BJ61" s="24">
        <f>SUM(BJ59:BJ60)</f>
        <v>0</v>
      </c>
      <c r="BK61" s="113">
        <f t="shared" si="213"/>
        <v>0</v>
      </c>
      <c r="BL61" s="25">
        <f t="shared" si="214"/>
        <v>0</v>
      </c>
      <c r="BM61" s="24">
        <f t="shared" si="215"/>
        <v>0</v>
      </c>
      <c r="BN61" s="113">
        <f t="shared" si="216"/>
        <v>0</v>
      </c>
      <c r="BO61" s="25">
        <f>SUM(BO59:BO60)</f>
        <v>0</v>
      </c>
      <c r="BP61" s="24">
        <f>SUM(BP59:BP60)</f>
        <v>0</v>
      </c>
      <c r="BQ61" s="113">
        <f t="shared" si="217"/>
        <v>0</v>
      </c>
      <c r="BR61" s="25">
        <f>SUM(BR59:BR60)</f>
        <v>0</v>
      </c>
      <c r="BS61" s="24">
        <f>SUM(BS59:BS60)</f>
        <v>0</v>
      </c>
      <c r="BT61" s="113">
        <f t="shared" si="218"/>
        <v>0</v>
      </c>
      <c r="BU61" s="25">
        <f>SUM(BU59:BU60)</f>
        <v>0</v>
      </c>
      <c r="BV61" s="24">
        <f>SUM(BV59:BV60)</f>
        <v>0</v>
      </c>
      <c r="BW61" s="113">
        <f t="shared" si="219"/>
        <v>0</v>
      </c>
      <c r="BX61" s="25">
        <f>SUM(BX59:BX60)</f>
        <v>0</v>
      </c>
      <c r="BY61" s="24">
        <f>SUM(BY59:BY60)</f>
        <v>0</v>
      </c>
      <c r="BZ61" s="113">
        <f t="shared" si="220"/>
        <v>0</v>
      </c>
      <c r="CA61" s="25">
        <f>SUM(CA59:CA60)</f>
        <v>0</v>
      </c>
      <c r="CB61" s="24">
        <f>SUM(CB59:CB60)</f>
        <v>0</v>
      </c>
      <c r="CC61" s="113">
        <f t="shared" si="221"/>
        <v>0</v>
      </c>
      <c r="CD61" s="25">
        <f>SUM(CD59:CD60)</f>
        <v>0</v>
      </c>
      <c r="CE61" s="24">
        <f>SUM(CE59:CE60)</f>
        <v>0</v>
      </c>
      <c r="CF61" s="113">
        <f t="shared" si="222"/>
        <v>0</v>
      </c>
      <c r="CG61" s="25">
        <f>SUM(CG59:CG60)</f>
        <v>0</v>
      </c>
      <c r="CH61" s="24">
        <f>SUM(CH59:CH60)</f>
        <v>0</v>
      </c>
      <c r="CI61" s="113">
        <f t="shared" si="223"/>
        <v>0</v>
      </c>
      <c r="CJ61" s="25">
        <f>SUM(CJ59:CJ60)</f>
        <v>0</v>
      </c>
      <c r="CK61" s="24">
        <f>SUM(CK59:CK60)</f>
        <v>0</v>
      </c>
      <c r="CL61" s="113">
        <f t="shared" si="224"/>
        <v>0</v>
      </c>
      <c r="CM61" s="25">
        <f t="shared" si="41"/>
        <v>0</v>
      </c>
      <c r="CN61" s="24">
        <f t="shared" si="42"/>
        <v>0</v>
      </c>
      <c r="CO61" s="113">
        <f t="shared" si="225"/>
        <v>0</v>
      </c>
      <c r="CP61" s="25">
        <f>SUM(CP59:CP60)</f>
        <v>0</v>
      </c>
      <c r="CQ61" s="24">
        <f>SUM(CQ59:CQ60)</f>
        <v>0</v>
      </c>
      <c r="CR61" s="113">
        <f t="shared" si="226"/>
        <v>0</v>
      </c>
      <c r="CS61" s="25">
        <f>SUM(CS59:CS60)</f>
        <v>0</v>
      </c>
      <c r="CT61" s="24">
        <f>SUM(CT59:CT60)</f>
        <v>0</v>
      </c>
      <c r="CU61" s="113">
        <f t="shared" si="227"/>
        <v>0</v>
      </c>
      <c r="CV61" s="25">
        <f>SUM(CV59:CV60)</f>
        <v>0</v>
      </c>
      <c r="CW61" s="24">
        <f>SUM(CW59:CW60)</f>
        <v>0</v>
      </c>
      <c r="CX61" s="113">
        <f t="shared" si="228"/>
        <v>0</v>
      </c>
      <c r="CY61" s="25">
        <f>SUM(CY59:CY60)</f>
        <v>0</v>
      </c>
      <c r="CZ61" s="24">
        <f>SUM(CZ59:CZ60)</f>
        <v>0</v>
      </c>
      <c r="DA61" s="113">
        <f t="shared" si="229"/>
        <v>0</v>
      </c>
      <c r="DB61" s="25">
        <f>SUM(DB59:DB60)</f>
        <v>0</v>
      </c>
      <c r="DC61" s="24">
        <f>SUM(DC59:DC60)</f>
        <v>0</v>
      </c>
      <c r="DD61" s="113">
        <f t="shared" si="230"/>
        <v>0</v>
      </c>
      <c r="DE61" s="25">
        <f t="shared" si="49"/>
        <v>0</v>
      </c>
      <c r="DF61" s="24">
        <f t="shared" si="50"/>
        <v>0</v>
      </c>
      <c r="DG61" s="113">
        <f t="shared" si="231"/>
        <v>0</v>
      </c>
      <c r="DH61" s="25">
        <f>SUM(DH59:DH60)</f>
        <v>0</v>
      </c>
      <c r="DI61" s="24">
        <f>SUM(DI59:DI60)</f>
        <v>0</v>
      </c>
      <c r="DJ61" s="113">
        <f t="shared" si="232"/>
        <v>0</v>
      </c>
      <c r="DK61" s="25">
        <f>SUM(DK59:DK60)</f>
        <v>0</v>
      </c>
      <c r="DL61" s="24">
        <f>SUM(DL59:DL60)</f>
        <v>0</v>
      </c>
      <c r="DM61" s="113">
        <f t="shared" si="233"/>
        <v>0</v>
      </c>
      <c r="DN61" s="24">
        <f>SUM(DN59:DN60)</f>
        <v>0</v>
      </c>
      <c r="DO61" s="24">
        <f>SUM(DO59:DO60)</f>
        <v>0</v>
      </c>
      <c r="DP61" s="113">
        <f t="shared" si="234"/>
        <v>0</v>
      </c>
      <c r="DQ61" s="25">
        <f>SUM(DQ59:DQ60)</f>
        <v>0</v>
      </c>
      <c r="DR61" s="24">
        <f>SUM(DR59:DR60)</f>
        <v>0</v>
      </c>
      <c r="DS61" s="113">
        <f t="shared" si="235"/>
        <v>0</v>
      </c>
      <c r="DT61" s="24">
        <f>SUM(DT59:DT60)</f>
        <v>0</v>
      </c>
      <c r="DU61" s="24">
        <f>SUM(DU59:DU60)</f>
        <v>0</v>
      </c>
      <c r="DV61" s="113">
        <f t="shared" si="236"/>
        <v>0</v>
      </c>
      <c r="DW61" s="25">
        <f>SUM(DW59:DW60)</f>
        <v>0</v>
      </c>
      <c r="DX61" s="24">
        <f>SUM(DX59:DX60)</f>
        <v>0</v>
      </c>
      <c r="DY61" s="113">
        <f t="shared" si="237"/>
        <v>0</v>
      </c>
      <c r="DZ61" s="25">
        <f>SUM(DZ59:DZ60)</f>
        <v>0</v>
      </c>
      <c r="EA61" s="24">
        <f>SUM(EA59:EA60)</f>
        <v>0</v>
      </c>
      <c r="EB61" s="113">
        <f t="shared" si="238"/>
        <v>0</v>
      </c>
      <c r="EC61" s="25">
        <f t="shared" si="59"/>
        <v>0</v>
      </c>
      <c r="ED61" s="24">
        <f t="shared" si="60"/>
        <v>0</v>
      </c>
      <c r="EE61" s="113">
        <f t="shared" si="239"/>
        <v>0</v>
      </c>
      <c r="EF61" s="25">
        <f>SUM(EF59:EF60)</f>
        <v>0</v>
      </c>
      <c r="EG61" s="24">
        <f>SUM(EG59:EG60)</f>
        <v>0</v>
      </c>
      <c r="EH61" s="113">
        <f t="shared" si="240"/>
        <v>0</v>
      </c>
      <c r="EI61" s="24">
        <f>SUM(EI59:EI60)</f>
        <v>0</v>
      </c>
      <c r="EJ61" s="24">
        <f>SUM(EJ59:EJ60)</f>
        <v>0</v>
      </c>
      <c r="EK61" s="113">
        <f t="shared" si="241"/>
        <v>0</v>
      </c>
      <c r="EL61" s="25">
        <f>SUM(EL59:EL60)</f>
        <v>0</v>
      </c>
      <c r="EM61" s="24">
        <f>SUM(EM59:EM60)</f>
        <v>0</v>
      </c>
      <c r="EN61" s="113">
        <f t="shared" si="242"/>
        <v>0</v>
      </c>
      <c r="EO61" s="25">
        <f t="shared" si="65"/>
        <v>0</v>
      </c>
      <c r="EP61" s="24">
        <f t="shared" si="66"/>
        <v>0</v>
      </c>
      <c r="EQ61" s="113">
        <f t="shared" si="243"/>
        <v>0</v>
      </c>
      <c r="ER61" s="24">
        <f>SUM(ER59:ER60)</f>
        <v>0</v>
      </c>
      <c r="ES61" s="24">
        <f>SUM(ES59:ES60)</f>
        <v>0</v>
      </c>
      <c r="ET61" s="113">
        <f t="shared" si="244"/>
        <v>0</v>
      </c>
      <c r="EU61" s="25">
        <f>SUM(EU59:EU60)</f>
        <v>0</v>
      </c>
      <c r="EV61" s="24">
        <f>SUM(EV59:EV60)</f>
        <v>0</v>
      </c>
      <c r="EW61" s="113">
        <f t="shared" si="245"/>
        <v>0</v>
      </c>
      <c r="EX61" s="25">
        <f>SUM(EX59:EX60)</f>
        <v>0</v>
      </c>
      <c r="EY61" s="24">
        <f>SUM(EY59:EY60)</f>
        <v>0</v>
      </c>
      <c r="EZ61" s="113">
        <f t="shared" si="246"/>
        <v>0</v>
      </c>
      <c r="FA61" s="25">
        <f>SUM(FA59:FA60)</f>
        <v>0</v>
      </c>
      <c r="FB61" s="24">
        <f>SUM(FB59:FB60)</f>
        <v>0</v>
      </c>
      <c r="FC61" s="113">
        <f t="shared" si="247"/>
        <v>0</v>
      </c>
      <c r="FD61" s="25">
        <f>SUM(FD59:FD60)</f>
        <v>0</v>
      </c>
      <c r="FE61" s="24">
        <f>SUM(FE59:FE60)</f>
        <v>0</v>
      </c>
      <c r="FF61" s="113">
        <f t="shared" si="248"/>
        <v>0</v>
      </c>
      <c r="FG61" s="25">
        <f>SUM(FG59:FG60)</f>
        <v>0</v>
      </c>
      <c r="FH61" s="24">
        <f>SUM(FH59:FH60)</f>
        <v>0</v>
      </c>
      <c r="FI61" s="113">
        <f t="shared" si="249"/>
        <v>0</v>
      </c>
      <c r="FJ61" s="25">
        <f t="shared" si="74"/>
        <v>0</v>
      </c>
      <c r="FK61" s="24">
        <f t="shared" si="75"/>
        <v>0</v>
      </c>
      <c r="FL61" s="113">
        <f t="shared" si="250"/>
        <v>0</v>
      </c>
      <c r="FM61" s="25">
        <f>SUM(FM59:FM60)</f>
        <v>0</v>
      </c>
      <c r="FN61" s="24">
        <f>SUM(FN59:FN60)</f>
        <v>0</v>
      </c>
      <c r="FO61" s="113">
        <f t="shared" si="251"/>
        <v>0</v>
      </c>
      <c r="FP61" s="25">
        <f>SUM(FP59:FP60)</f>
        <v>0</v>
      </c>
      <c r="FQ61" s="24">
        <f>SUM(FQ59:FQ60)</f>
        <v>0</v>
      </c>
      <c r="FR61" s="113">
        <f t="shared" si="252"/>
        <v>0</v>
      </c>
      <c r="FS61" s="24">
        <f>SUM(FS59:FS60)</f>
        <v>0</v>
      </c>
      <c r="FT61" s="24">
        <f>SUM(FT59:FT60)</f>
        <v>0</v>
      </c>
      <c r="FU61" s="113">
        <f t="shared" si="253"/>
        <v>0</v>
      </c>
      <c r="FV61" s="25">
        <f>SUM(FV59:FV60)</f>
        <v>0</v>
      </c>
      <c r="FW61" s="24">
        <f>SUM(FW59:FW60)</f>
        <v>0</v>
      </c>
      <c r="FX61" s="113">
        <f t="shared" si="254"/>
        <v>0</v>
      </c>
      <c r="FY61" s="25">
        <f>SUM(FY59:FY60)</f>
        <v>0</v>
      </c>
      <c r="FZ61" s="24">
        <f>SUM(FZ59:FZ60)</f>
        <v>0</v>
      </c>
      <c r="GA61" s="113">
        <f t="shared" si="255"/>
        <v>0</v>
      </c>
      <c r="GB61" s="25">
        <f t="shared" si="82"/>
        <v>0</v>
      </c>
      <c r="GC61" s="24">
        <f t="shared" si="83"/>
        <v>0</v>
      </c>
      <c r="GD61" s="113">
        <f t="shared" si="256"/>
        <v>0</v>
      </c>
      <c r="GE61" s="25">
        <f>SUM(GE59:GE60)</f>
        <v>0</v>
      </c>
      <c r="GF61" s="24">
        <f>SUM(GF59:GF60)</f>
        <v>0</v>
      </c>
      <c r="GG61" s="113">
        <f t="shared" si="257"/>
        <v>0</v>
      </c>
      <c r="GH61" s="25">
        <f t="shared" si="258"/>
        <v>0</v>
      </c>
      <c r="GI61" s="24">
        <f t="shared" si="86"/>
        <v>0</v>
      </c>
      <c r="GJ61" s="113">
        <f t="shared" si="259"/>
        <v>0</v>
      </c>
      <c r="GK61" s="24">
        <f>SUM(GK59:GK60)</f>
        <v>0</v>
      </c>
      <c r="GL61" s="24">
        <f>SUM(GL59:GL60)</f>
        <v>0</v>
      </c>
      <c r="GM61" s="113">
        <f t="shared" si="260"/>
        <v>0</v>
      </c>
      <c r="GN61" s="24">
        <f>SUM(GN59:GN60)</f>
        <v>0</v>
      </c>
      <c r="GO61" s="24">
        <f>SUM(GO59:GO60)</f>
        <v>0</v>
      </c>
      <c r="GP61" s="113">
        <f t="shared" si="261"/>
        <v>0</v>
      </c>
      <c r="GQ61" s="25">
        <f t="shared" si="90"/>
        <v>0</v>
      </c>
      <c r="GR61" s="24">
        <f t="shared" si="91"/>
        <v>0</v>
      </c>
      <c r="GS61" s="113">
        <f t="shared" si="262"/>
        <v>0</v>
      </c>
      <c r="GT61" s="25">
        <f t="shared" si="263"/>
        <v>0</v>
      </c>
      <c r="GU61" s="24">
        <f t="shared" si="264"/>
        <v>0</v>
      </c>
      <c r="GV61" s="113">
        <f t="shared" si="265"/>
        <v>0</v>
      </c>
      <c r="GW61" s="24">
        <f>SUM(GW59:GW60)</f>
        <v>0</v>
      </c>
      <c r="GX61" s="24">
        <f>SUM(GX59:GX60)</f>
        <v>0</v>
      </c>
      <c r="GY61" s="113">
        <f t="shared" si="266"/>
        <v>0</v>
      </c>
      <c r="GZ61" s="24">
        <f>SUM(GZ59:GZ60)</f>
        <v>0</v>
      </c>
      <c r="HA61" s="24">
        <f>SUM(HA59:HA60)</f>
        <v>0</v>
      </c>
      <c r="HB61" s="113">
        <f t="shared" si="267"/>
        <v>0</v>
      </c>
      <c r="HC61" s="24">
        <f>SUM(HC59:HC60)</f>
        <v>0</v>
      </c>
      <c r="HD61" s="24">
        <f>SUM(HD59:HD60)</f>
        <v>0</v>
      </c>
      <c r="HE61" s="113">
        <f t="shared" si="268"/>
        <v>0</v>
      </c>
      <c r="HF61" s="24">
        <f>SUM(HF59:HF60)</f>
        <v>0</v>
      </c>
      <c r="HG61" s="24">
        <f>SUM(HG59:HG60)</f>
        <v>0</v>
      </c>
      <c r="HH61" s="113">
        <f t="shared" si="269"/>
        <v>0</v>
      </c>
      <c r="HI61" s="24">
        <f>SUM(HI59:HI60)</f>
        <v>0</v>
      </c>
      <c r="HJ61" s="24">
        <f>SUM(HJ59:HJ60)</f>
        <v>0</v>
      </c>
      <c r="HK61" s="113">
        <f t="shared" si="270"/>
        <v>0</v>
      </c>
      <c r="HL61" s="25">
        <f>SUM(HL59:HL60)</f>
        <v>0</v>
      </c>
      <c r="HM61" s="24">
        <f>SUM(HM59:HM60)</f>
        <v>0</v>
      </c>
      <c r="HN61" s="113">
        <f t="shared" si="271"/>
        <v>0</v>
      </c>
      <c r="HO61" s="25">
        <f>SUM(HO59:HO60)</f>
        <v>0</v>
      </c>
      <c r="HP61" s="24">
        <f>SUM(HP59:HP60)</f>
        <v>0</v>
      </c>
      <c r="HQ61" s="113">
        <f t="shared" si="272"/>
        <v>0</v>
      </c>
      <c r="HR61" s="25">
        <f>SUM(HR59:HR60)</f>
        <v>0</v>
      </c>
      <c r="HS61" s="24">
        <f>SUM(HS59:HS60)</f>
        <v>0</v>
      </c>
      <c r="HT61" s="113">
        <f t="shared" si="273"/>
        <v>0</v>
      </c>
      <c r="HU61" s="25">
        <f t="shared" si="274"/>
        <v>0</v>
      </c>
      <c r="HV61" s="24">
        <f t="shared" si="275"/>
        <v>0</v>
      </c>
      <c r="HW61" s="113">
        <f t="shared" si="276"/>
        <v>0</v>
      </c>
      <c r="HX61" s="25">
        <f>SUM(HX59:HX60)</f>
        <v>0</v>
      </c>
      <c r="HY61" s="24">
        <f>SUM(HY59:HY60)</f>
        <v>0</v>
      </c>
      <c r="HZ61" s="113">
        <f t="shared" si="277"/>
        <v>0</v>
      </c>
      <c r="IA61" s="25">
        <f t="shared" si="106"/>
        <v>0</v>
      </c>
      <c r="IB61" s="24">
        <f t="shared" si="107"/>
        <v>0</v>
      </c>
      <c r="IC61" s="113">
        <f t="shared" si="278"/>
        <v>0</v>
      </c>
      <c r="ID61" s="25">
        <f>SUM(ID59:ID60)</f>
        <v>0</v>
      </c>
      <c r="IE61" s="24">
        <f>SUM(IE59:IE60)</f>
        <v>0</v>
      </c>
      <c r="IF61" s="113">
        <f t="shared" si="279"/>
        <v>0</v>
      </c>
      <c r="IG61" s="25">
        <f>SUM(IG59:IG60)</f>
        <v>0</v>
      </c>
      <c r="IH61" s="24">
        <f>SUM(IH59:IH60)</f>
        <v>0</v>
      </c>
      <c r="II61" s="113">
        <f t="shared" si="280"/>
        <v>0</v>
      </c>
      <c r="IJ61" s="25">
        <f t="shared" si="111"/>
        <v>0</v>
      </c>
      <c r="IK61" s="24">
        <f t="shared" si="112"/>
        <v>0</v>
      </c>
      <c r="IL61" s="113">
        <f t="shared" si="281"/>
        <v>0</v>
      </c>
      <c r="IM61" s="25">
        <f>SUM(IM59:IM60)</f>
        <v>0</v>
      </c>
      <c r="IN61" s="24">
        <f>SUM(IN59:IN60)</f>
        <v>0</v>
      </c>
      <c r="IO61" s="113">
        <f t="shared" si="282"/>
        <v>0</v>
      </c>
      <c r="IP61" s="25">
        <f>SUM(IP59:IP60)</f>
        <v>0</v>
      </c>
      <c r="IQ61" s="24">
        <f>SUM(IQ59:IQ60)</f>
        <v>0</v>
      </c>
      <c r="IR61" s="113">
        <f t="shared" si="283"/>
        <v>0</v>
      </c>
      <c r="IS61" s="25">
        <f t="shared" si="116"/>
        <v>0</v>
      </c>
      <c r="IT61" s="24">
        <f t="shared" si="117"/>
        <v>0</v>
      </c>
      <c r="IU61" s="113">
        <f t="shared" si="284"/>
        <v>0</v>
      </c>
      <c r="IV61" s="25">
        <f>SUM(IV59:IV60)</f>
        <v>0</v>
      </c>
      <c r="IW61" s="24">
        <f>SUM(IW59:IW60)</f>
        <v>0</v>
      </c>
      <c r="IX61" s="113">
        <f t="shared" si="285"/>
        <v>0</v>
      </c>
      <c r="IY61" s="25">
        <f>SUM(IY59:IY60)</f>
        <v>0</v>
      </c>
      <c r="IZ61" s="24">
        <f>SUM(IZ59:IZ60)</f>
        <v>0</v>
      </c>
      <c r="JA61" s="113">
        <f t="shared" si="286"/>
        <v>0</v>
      </c>
      <c r="JB61" s="25">
        <f t="shared" si="121"/>
        <v>0</v>
      </c>
      <c r="JC61" s="24">
        <f t="shared" si="122"/>
        <v>0</v>
      </c>
      <c r="JD61" s="113">
        <f t="shared" si="287"/>
        <v>0</v>
      </c>
      <c r="JE61" s="25">
        <f>SUM(JE59:JE60)</f>
        <v>0</v>
      </c>
      <c r="JF61" s="24">
        <f>SUM(JF59:JF60)</f>
        <v>0</v>
      </c>
      <c r="JG61" s="113">
        <f t="shared" si="288"/>
        <v>0</v>
      </c>
      <c r="JH61" s="25">
        <f>SUM(JH59:JH60)</f>
        <v>0</v>
      </c>
      <c r="JI61" s="24">
        <f>SUM(JI59:JI60)</f>
        <v>0</v>
      </c>
      <c r="JJ61" s="113">
        <f t="shared" si="289"/>
        <v>0</v>
      </c>
      <c r="JK61" s="25">
        <f t="shared" si="126"/>
        <v>0</v>
      </c>
      <c r="JL61" s="24">
        <f t="shared" si="127"/>
        <v>0</v>
      </c>
      <c r="JM61" s="113">
        <f t="shared" si="290"/>
        <v>0</v>
      </c>
      <c r="JN61" s="25">
        <f>SUM(JN59:JN60)</f>
        <v>0</v>
      </c>
      <c r="JO61" s="24">
        <f>SUM(JO59:JO60)</f>
        <v>0</v>
      </c>
      <c r="JP61" s="113">
        <f t="shared" si="291"/>
        <v>0</v>
      </c>
      <c r="JQ61" s="25">
        <f t="shared" si="130"/>
        <v>0</v>
      </c>
      <c r="JR61" s="24">
        <f t="shared" si="131"/>
        <v>0</v>
      </c>
      <c r="JS61" s="113">
        <f t="shared" si="292"/>
        <v>0</v>
      </c>
      <c r="JT61" s="25">
        <f>SUM(JT59:JT60)</f>
        <v>0</v>
      </c>
      <c r="JU61" s="24">
        <f>SUM(JU59:JU60)</f>
        <v>0</v>
      </c>
      <c r="JV61" s="113">
        <f t="shared" si="293"/>
        <v>0</v>
      </c>
      <c r="JW61" s="25">
        <f>SUM(JW59:JW60)</f>
        <v>0</v>
      </c>
      <c r="JX61" s="24">
        <f>SUM(JX59:JX60)</f>
        <v>0</v>
      </c>
      <c r="JY61" s="113">
        <f t="shared" si="294"/>
        <v>0</v>
      </c>
      <c r="JZ61" s="25">
        <f>SUM(JZ59:JZ60)</f>
        <v>0</v>
      </c>
      <c r="KA61" s="24">
        <f>SUM(KA59:KA60)</f>
        <v>0</v>
      </c>
      <c r="KB61" s="113">
        <f t="shared" si="295"/>
        <v>0</v>
      </c>
      <c r="KC61" s="25">
        <f t="shared" si="136"/>
        <v>0</v>
      </c>
      <c r="KD61" s="24">
        <f t="shared" si="137"/>
        <v>0</v>
      </c>
      <c r="KE61" s="113">
        <f t="shared" si="296"/>
        <v>0</v>
      </c>
      <c r="KF61" s="25">
        <f>SUM(KF59:KF60)</f>
        <v>0</v>
      </c>
      <c r="KG61" s="24">
        <f>SUM(KG59:KG60)</f>
        <v>0</v>
      </c>
      <c r="KH61" s="113">
        <f t="shared" si="297"/>
        <v>0</v>
      </c>
      <c r="KI61" s="25">
        <f>SUM(KI59:KI60)</f>
        <v>0</v>
      </c>
      <c r="KJ61" s="24">
        <f>SUM(KJ59:KJ60)</f>
        <v>0</v>
      </c>
      <c r="KK61" s="113">
        <f t="shared" si="298"/>
        <v>0</v>
      </c>
      <c r="KL61" s="25">
        <f>SUM(KL59:KL60)</f>
        <v>0</v>
      </c>
      <c r="KM61" s="24">
        <f>SUM(KM59:KM60)</f>
        <v>0</v>
      </c>
      <c r="KN61" s="113">
        <f t="shared" si="299"/>
        <v>0</v>
      </c>
      <c r="KO61" s="25">
        <f>SUM(KO59:KO60)</f>
        <v>0</v>
      </c>
      <c r="KP61" s="24">
        <f>SUM(KP59:KP60)</f>
        <v>0</v>
      </c>
      <c r="KQ61" s="113">
        <f t="shared" si="300"/>
        <v>0</v>
      </c>
      <c r="KR61" s="25">
        <f t="shared" si="143"/>
        <v>0</v>
      </c>
      <c r="KS61" s="24">
        <f t="shared" si="144"/>
        <v>0</v>
      </c>
      <c r="KT61" s="113">
        <f t="shared" si="301"/>
        <v>0</v>
      </c>
      <c r="KU61" s="25">
        <f t="shared" si="146"/>
        <v>0</v>
      </c>
      <c r="KV61" s="24">
        <f t="shared" si="147"/>
        <v>0</v>
      </c>
      <c r="KW61" s="113">
        <f t="shared" si="302"/>
        <v>0</v>
      </c>
      <c r="KX61" s="24">
        <f>SUM(KX59:KX60)</f>
        <v>2555022</v>
      </c>
      <c r="KY61" s="24">
        <f>SUM(KY59:KY60)</f>
        <v>0</v>
      </c>
      <c r="KZ61" s="113">
        <f t="shared" si="303"/>
        <v>2555022</v>
      </c>
      <c r="LA61" s="24">
        <f>SUM(LA59:LA60)</f>
        <v>0</v>
      </c>
      <c r="LB61" s="24">
        <f>SUM(LB59:LB60)</f>
        <v>0</v>
      </c>
      <c r="LC61" s="113">
        <f t="shared" si="304"/>
        <v>0</v>
      </c>
      <c r="LD61" s="24">
        <f>SUM(LD59:LD60)</f>
        <v>0</v>
      </c>
      <c r="LE61" s="24">
        <f>SUM(LE59:LE60)</f>
        <v>0</v>
      </c>
      <c r="LF61" s="113">
        <f t="shared" si="305"/>
        <v>0</v>
      </c>
      <c r="LG61" s="24">
        <f>SUM(LG59:LG60)</f>
        <v>0</v>
      </c>
      <c r="LH61" s="24">
        <f>SUM(LH59:LH60)</f>
        <v>0</v>
      </c>
      <c r="LI61" s="113">
        <f t="shared" si="306"/>
        <v>0</v>
      </c>
      <c r="LJ61" s="24">
        <f>SUM(LJ59:LJ60)</f>
        <v>0</v>
      </c>
      <c r="LK61" s="24">
        <f>SUM(LK59:LK60)</f>
        <v>0</v>
      </c>
      <c r="LL61" s="113">
        <f t="shared" si="307"/>
        <v>0</v>
      </c>
      <c r="LM61" s="25">
        <f t="shared" si="154"/>
        <v>2555022</v>
      </c>
      <c r="LN61" s="24">
        <f t="shared" si="155"/>
        <v>0</v>
      </c>
      <c r="LO61" s="113">
        <f t="shared" si="308"/>
        <v>2555022</v>
      </c>
      <c r="LP61" s="25">
        <f>SUM(LP59:LP60)</f>
        <v>0</v>
      </c>
      <c r="LQ61" s="24">
        <f>SUM(LQ59:LQ60)</f>
        <v>0</v>
      </c>
      <c r="LR61" s="113">
        <f t="shared" si="309"/>
        <v>0</v>
      </c>
      <c r="LS61" s="24">
        <f>SUM(LS59:LS60)</f>
        <v>0</v>
      </c>
      <c r="LT61" s="24">
        <f>SUM(LT59:LT60)</f>
        <v>0</v>
      </c>
      <c r="LU61" s="113">
        <f t="shared" si="310"/>
        <v>0</v>
      </c>
      <c r="LV61" s="24">
        <f>SUM(LV59:LV60)</f>
        <v>0</v>
      </c>
      <c r="LW61" s="24">
        <f>SUM(LW59:LW60)</f>
        <v>0</v>
      </c>
      <c r="LX61" s="113">
        <f t="shared" si="311"/>
        <v>0</v>
      </c>
      <c r="LY61" s="24">
        <f>SUM(LY59:LY60)</f>
        <v>0</v>
      </c>
      <c r="LZ61" s="24">
        <f>SUM(LZ59:LZ60)</f>
        <v>0</v>
      </c>
      <c r="MA61" s="113">
        <f t="shared" si="312"/>
        <v>0</v>
      </c>
      <c r="MB61" s="25">
        <f t="shared" si="161"/>
        <v>0</v>
      </c>
      <c r="MC61" s="24">
        <f t="shared" si="162"/>
        <v>0</v>
      </c>
      <c r="MD61" s="113">
        <f t="shared" si="313"/>
        <v>0</v>
      </c>
      <c r="ME61" s="25">
        <f t="shared" si="164"/>
        <v>2555022</v>
      </c>
      <c r="MF61" s="24">
        <f t="shared" si="165"/>
        <v>0</v>
      </c>
      <c r="MG61" s="113">
        <f t="shared" si="314"/>
        <v>2555022</v>
      </c>
      <c r="MH61" s="25">
        <f>SUM(MH59:MH60)</f>
        <v>0</v>
      </c>
      <c r="MI61" s="24">
        <f>SUM(MI59:MI60)</f>
        <v>0</v>
      </c>
      <c r="MJ61" s="113">
        <f t="shared" si="315"/>
        <v>0</v>
      </c>
      <c r="MK61" s="24">
        <f>SUM(MK59:MK60)</f>
        <v>0</v>
      </c>
      <c r="ML61" s="24">
        <f>SUM(ML59:ML60)</f>
        <v>0</v>
      </c>
      <c r="MM61" s="113">
        <f t="shared" si="316"/>
        <v>0</v>
      </c>
      <c r="MN61" s="24">
        <f>SUM(MN59:MN60)</f>
        <v>0</v>
      </c>
      <c r="MO61" s="24">
        <f>SUM(MO59:MO60)</f>
        <v>0</v>
      </c>
      <c r="MP61" s="113">
        <f t="shared" si="317"/>
        <v>0</v>
      </c>
      <c r="MQ61" s="24">
        <f>SUM(MQ59:MQ60)</f>
        <v>0</v>
      </c>
      <c r="MR61" s="24">
        <f>SUM(MR59:MR60)</f>
        <v>0</v>
      </c>
      <c r="MS61" s="113">
        <f t="shared" si="318"/>
        <v>0</v>
      </c>
      <c r="MT61" s="24">
        <f>SUM(MT59:MT60)</f>
        <v>0</v>
      </c>
      <c r="MU61" s="24">
        <f>SUM(MU59:MU60)</f>
        <v>0</v>
      </c>
      <c r="MV61" s="113">
        <f t="shared" si="319"/>
        <v>0</v>
      </c>
      <c r="MW61" s="25">
        <f t="shared" si="172"/>
        <v>0</v>
      </c>
      <c r="MX61" s="24">
        <f t="shared" si="173"/>
        <v>0</v>
      </c>
      <c r="MY61" s="113">
        <f t="shared" si="320"/>
        <v>0</v>
      </c>
      <c r="MZ61" s="24">
        <f>SUM(MZ59:MZ60)</f>
        <v>0</v>
      </c>
      <c r="NA61" s="24">
        <f>SUM(NA59:NA60)</f>
        <v>0</v>
      </c>
      <c r="NB61" s="113">
        <f t="shared" si="321"/>
        <v>0</v>
      </c>
      <c r="NC61" s="24">
        <f>SUM(NC59:NC60)</f>
        <v>0</v>
      </c>
      <c r="ND61" s="24">
        <f>SUM(ND59:ND60)</f>
        <v>0</v>
      </c>
      <c r="NE61" s="113">
        <f t="shared" si="322"/>
        <v>0</v>
      </c>
      <c r="NF61" s="25">
        <f t="shared" si="177"/>
        <v>0</v>
      </c>
      <c r="NG61" s="24">
        <f t="shared" si="178"/>
        <v>0</v>
      </c>
      <c r="NH61" s="113">
        <f t="shared" si="323"/>
        <v>0</v>
      </c>
      <c r="NI61" s="24">
        <f>SUM(NI59:NI60)</f>
        <v>0</v>
      </c>
      <c r="NJ61" s="24">
        <f>SUM(NJ59:NJ60)</f>
        <v>0</v>
      </c>
      <c r="NK61" s="113">
        <f t="shared" si="324"/>
        <v>0</v>
      </c>
      <c r="NL61" s="24">
        <f>SUM(NL59:NL60)</f>
        <v>0</v>
      </c>
      <c r="NM61" s="24">
        <f>SUM(NM59:NM60)</f>
        <v>0</v>
      </c>
      <c r="NN61" s="113">
        <f t="shared" si="325"/>
        <v>0</v>
      </c>
      <c r="NO61" s="25">
        <f t="shared" si="182"/>
        <v>0</v>
      </c>
      <c r="NP61" s="24">
        <f t="shared" si="183"/>
        <v>0</v>
      </c>
      <c r="NQ61" s="113">
        <f t="shared" si="326"/>
        <v>0</v>
      </c>
      <c r="NR61" s="24">
        <f>SUM(NR59:NR60)</f>
        <v>0</v>
      </c>
      <c r="NS61" s="24">
        <f>SUM(NS59:NS60)</f>
        <v>0</v>
      </c>
      <c r="NT61" s="113">
        <f t="shared" si="327"/>
        <v>0</v>
      </c>
      <c r="NU61" s="24">
        <f t="shared" si="186"/>
        <v>0</v>
      </c>
      <c r="NV61" s="24">
        <f t="shared" si="187"/>
        <v>0</v>
      </c>
      <c r="NW61" s="113">
        <f t="shared" si="328"/>
        <v>0</v>
      </c>
      <c r="NX61" s="25">
        <f t="shared" si="329"/>
        <v>0</v>
      </c>
      <c r="NY61" s="24">
        <f t="shared" si="190"/>
        <v>0</v>
      </c>
      <c r="NZ61" s="113">
        <f t="shared" si="330"/>
        <v>0</v>
      </c>
      <c r="OA61" s="25">
        <f t="shared" si="331"/>
        <v>2555022</v>
      </c>
      <c r="OB61" s="24">
        <f t="shared" si="332"/>
        <v>0</v>
      </c>
      <c r="OC61" s="113">
        <f t="shared" si="333"/>
        <v>2555022</v>
      </c>
      <c r="OD61" s="25">
        <f t="shared" si="334"/>
        <v>2555022</v>
      </c>
      <c r="OE61" s="24">
        <f t="shared" si="335"/>
        <v>0</v>
      </c>
      <c r="OF61" s="113">
        <f t="shared" si="336"/>
        <v>2555022</v>
      </c>
    </row>
    <row r="62" spans="1:396" s="29" customFormat="1" ht="16.5" thickBot="1" x14ac:dyDescent="0.3">
      <c r="A62" s="21">
        <v>52</v>
      </c>
      <c r="B62" s="22" t="s">
        <v>311</v>
      </c>
      <c r="C62" s="75" t="s">
        <v>206</v>
      </c>
      <c r="D62" s="24"/>
      <c r="E62" s="24"/>
      <c r="F62" s="113">
        <f t="shared" si="194"/>
        <v>0</v>
      </c>
      <c r="G62" s="27"/>
      <c r="H62" s="24"/>
      <c r="I62" s="113">
        <f t="shared" si="195"/>
        <v>0</v>
      </c>
      <c r="J62" s="24"/>
      <c r="K62" s="24"/>
      <c r="L62" s="113">
        <f t="shared" si="196"/>
        <v>0</v>
      </c>
      <c r="M62" s="24"/>
      <c r="N62" s="24"/>
      <c r="O62" s="113">
        <f t="shared" si="197"/>
        <v>0</v>
      </c>
      <c r="P62" s="24"/>
      <c r="Q62" s="24"/>
      <c r="R62" s="113">
        <f t="shared" si="198"/>
        <v>0</v>
      </c>
      <c r="S62" s="24"/>
      <c r="T62" s="24"/>
      <c r="U62" s="113">
        <f t="shared" si="199"/>
        <v>0</v>
      </c>
      <c r="V62" s="24"/>
      <c r="W62" s="24"/>
      <c r="X62" s="113">
        <f t="shared" si="200"/>
        <v>0</v>
      </c>
      <c r="Y62" s="24"/>
      <c r="Z62" s="24"/>
      <c r="AA62" s="113">
        <f t="shared" si="201"/>
        <v>0</v>
      </c>
      <c r="AB62" s="25">
        <f t="shared" si="14"/>
        <v>0</v>
      </c>
      <c r="AC62" s="24">
        <f t="shared" si="15"/>
        <v>0</v>
      </c>
      <c r="AD62" s="113">
        <f t="shared" si="202"/>
        <v>0</v>
      </c>
      <c r="AE62" s="24"/>
      <c r="AF62" s="24"/>
      <c r="AG62" s="113">
        <f t="shared" si="203"/>
        <v>0</v>
      </c>
      <c r="AH62" s="25">
        <f t="shared" si="18"/>
        <v>0</v>
      </c>
      <c r="AI62" s="24">
        <f t="shared" si="19"/>
        <v>0</v>
      </c>
      <c r="AJ62" s="113">
        <f t="shared" si="204"/>
        <v>0</v>
      </c>
      <c r="AK62" s="24"/>
      <c r="AL62" s="24"/>
      <c r="AM62" s="113">
        <f t="shared" si="205"/>
        <v>0</v>
      </c>
      <c r="AN62" s="24"/>
      <c r="AO62" s="24"/>
      <c r="AP62" s="113">
        <f t="shared" si="206"/>
        <v>0</v>
      </c>
      <c r="AQ62" s="24"/>
      <c r="AR62" s="24"/>
      <c r="AS62" s="113">
        <f t="shared" si="207"/>
        <v>0</v>
      </c>
      <c r="AT62" s="24"/>
      <c r="AU62" s="24"/>
      <c r="AV62" s="113">
        <f t="shared" si="208"/>
        <v>0</v>
      </c>
      <c r="AW62" s="24"/>
      <c r="AX62" s="24"/>
      <c r="AY62" s="113">
        <f t="shared" si="209"/>
        <v>0</v>
      </c>
      <c r="AZ62" s="24"/>
      <c r="BA62" s="24"/>
      <c r="BB62" s="113">
        <f t="shared" si="210"/>
        <v>0</v>
      </c>
      <c r="BC62" s="24"/>
      <c r="BD62" s="24"/>
      <c r="BE62" s="113">
        <f t="shared" si="211"/>
        <v>0</v>
      </c>
      <c r="BF62" s="24"/>
      <c r="BG62" s="24"/>
      <c r="BH62" s="113">
        <f t="shared" si="212"/>
        <v>0</v>
      </c>
      <c r="BI62" s="24"/>
      <c r="BJ62" s="24"/>
      <c r="BK62" s="113">
        <f t="shared" si="213"/>
        <v>0</v>
      </c>
      <c r="BL62" s="25">
        <f t="shared" si="214"/>
        <v>0</v>
      </c>
      <c r="BM62" s="24">
        <f t="shared" si="215"/>
        <v>0</v>
      </c>
      <c r="BN62" s="113">
        <f t="shared" si="216"/>
        <v>0</v>
      </c>
      <c r="BO62" s="25"/>
      <c r="BP62" s="24"/>
      <c r="BQ62" s="113">
        <f t="shared" si="217"/>
        <v>0</v>
      </c>
      <c r="BR62" s="25"/>
      <c r="BS62" s="24"/>
      <c r="BT62" s="113">
        <f t="shared" si="218"/>
        <v>0</v>
      </c>
      <c r="BU62" s="25"/>
      <c r="BV62" s="24"/>
      <c r="BW62" s="113">
        <f t="shared" si="219"/>
        <v>0</v>
      </c>
      <c r="BX62" s="25"/>
      <c r="BY62" s="24"/>
      <c r="BZ62" s="113">
        <f t="shared" si="220"/>
        <v>0</v>
      </c>
      <c r="CA62" s="25"/>
      <c r="CB62" s="24"/>
      <c r="CC62" s="113">
        <f t="shared" si="221"/>
        <v>0</v>
      </c>
      <c r="CD62" s="25"/>
      <c r="CE62" s="24"/>
      <c r="CF62" s="113">
        <f t="shared" si="222"/>
        <v>0</v>
      </c>
      <c r="CG62" s="25"/>
      <c r="CH62" s="24"/>
      <c r="CI62" s="113">
        <f t="shared" si="223"/>
        <v>0</v>
      </c>
      <c r="CJ62" s="25"/>
      <c r="CK62" s="24"/>
      <c r="CL62" s="113">
        <f t="shared" si="224"/>
        <v>0</v>
      </c>
      <c r="CM62" s="25">
        <f t="shared" si="41"/>
        <v>0</v>
      </c>
      <c r="CN62" s="24">
        <f t="shared" si="42"/>
        <v>0</v>
      </c>
      <c r="CO62" s="113">
        <f t="shared" si="225"/>
        <v>0</v>
      </c>
      <c r="CP62" s="25"/>
      <c r="CQ62" s="24"/>
      <c r="CR62" s="113">
        <f t="shared" si="226"/>
        <v>0</v>
      </c>
      <c r="CS62" s="25"/>
      <c r="CT62" s="24"/>
      <c r="CU62" s="113">
        <f t="shared" si="227"/>
        <v>0</v>
      </c>
      <c r="CV62" s="25"/>
      <c r="CW62" s="24"/>
      <c r="CX62" s="113">
        <f t="shared" si="228"/>
        <v>0</v>
      </c>
      <c r="CY62" s="25"/>
      <c r="CZ62" s="24"/>
      <c r="DA62" s="113">
        <f t="shared" si="229"/>
        <v>0</v>
      </c>
      <c r="DB62" s="25"/>
      <c r="DC62" s="24"/>
      <c r="DD62" s="113">
        <f t="shared" si="230"/>
        <v>0</v>
      </c>
      <c r="DE62" s="25">
        <f t="shared" si="49"/>
        <v>0</v>
      </c>
      <c r="DF62" s="24">
        <f t="shared" si="50"/>
        <v>0</v>
      </c>
      <c r="DG62" s="113">
        <f t="shared" si="231"/>
        <v>0</v>
      </c>
      <c r="DH62" s="25"/>
      <c r="DI62" s="24"/>
      <c r="DJ62" s="113">
        <f t="shared" si="232"/>
        <v>0</v>
      </c>
      <c r="DK62" s="25"/>
      <c r="DL62" s="24"/>
      <c r="DM62" s="113">
        <f t="shared" si="233"/>
        <v>0</v>
      </c>
      <c r="DN62" s="24"/>
      <c r="DO62" s="24"/>
      <c r="DP62" s="113">
        <f t="shared" si="234"/>
        <v>0</v>
      </c>
      <c r="DQ62" s="25"/>
      <c r="DR62" s="24"/>
      <c r="DS62" s="113">
        <f t="shared" si="235"/>
        <v>0</v>
      </c>
      <c r="DT62" s="24"/>
      <c r="DU62" s="24"/>
      <c r="DV62" s="113">
        <f t="shared" si="236"/>
        <v>0</v>
      </c>
      <c r="DW62" s="25"/>
      <c r="DX62" s="24"/>
      <c r="DY62" s="113">
        <f t="shared" si="237"/>
        <v>0</v>
      </c>
      <c r="DZ62" s="25"/>
      <c r="EA62" s="24"/>
      <c r="EB62" s="113">
        <f t="shared" si="238"/>
        <v>0</v>
      </c>
      <c r="EC62" s="25">
        <f t="shared" si="59"/>
        <v>0</v>
      </c>
      <c r="ED62" s="24">
        <f t="shared" si="60"/>
        <v>0</v>
      </c>
      <c r="EE62" s="113">
        <f t="shared" si="239"/>
        <v>0</v>
      </c>
      <c r="EF62" s="25"/>
      <c r="EG62" s="24"/>
      <c r="EH62" s="113">
        <f t="shared" si="240"/>
        <v>0</v>
      </c>
      <c r="EI62" s="24"/>
      <c r="EJ62" s="24"/>
      <c r="EK62" s="113">
        <f t="shared" si="241"/>
        <v>0</v>
      </c>
      <c r="EL62" s="25"/>
      <c r="EM62" s="24"/>
      <c r="EN62" s="113">
        <f t="shared" si="242"/>
        <v>0</v>
      </c>
      <c r="EO62" s="25">
        <f t="shared" si="65"/>
        <v>0</v>
      </c>
      <c r="EP62" s="24">
        <f t="shared" si="66"/>
        <v>0</v>
      </c>
      <c r="EQ62" s="113">
        <f t="shared" si="243"/>
        <v>0</v>
      </c>
      <c r="ER62" s="24"/>
      <c r="ES62" s="24"/>
      <c r="ET62" s="113">
        <f t="shared" si="244"/>
        <v>0</v>
      </c>
      <c r="EU62" s="25"/>
      <c r="EV62" s="24"/>
      <c r="EW62" s="113">
        <f t="shared" si="245"/>
        <v>0</v>
      </c>
      <c r="EX62" s="25"/>
      <c r="EY62" s="24"/>
      <c r="EZ62" s="113">
        <f t="shared" si="246"/>
        <v>0</v>
      </c>
      <c r="FA62" s="25"/>
      <c r="FB62" s="24"/>
      <c r="FC62" s="113">
        <f t="shared" si="247"/>
        <v>0</v>
      </c>
      <c r="FD62" s="25"/>
      <c r="FE62" s="24"/>
      <c r="FF62" s="113">
        <f t="shared" si="248"/>
        <v>0</v>
      </c>
      <c r="FG62" s="25"/>
      <c r="FH62" s="24"/>
      <c r="FI62" s="113">
        <f t="shared" si="249"/>
        <v>0</v>
      </c>
      <c r="FJ62" s="25">
        <f t="shared" si="74"/>
        <v>0</v>
      </c>
      <c r="FK62" s="24">
        <f t="shared" si="75"/>
        <v>0</v>
      </c>
      <c r="FL62" s="113">
        <f t="shared" si="250"/>
        <v>0</v>
      </c>
      <c r="FM62" s="25"/>
      <c r="FN62" s="24"/>
      <c r="FO62" s="113">
        <f t="shared" si="251"/>
        <v>0</v>
      </c>
      <c r="FP62" s="25"/>
      <c r="FQ62" s="24"/>
      <c r="FR62" s="113">
        <f t="shared" si="252"/>
        <v>0</v>
      </c>
      <c r="FS62" s="24"/>
      <c r="FT62" s="24"/>
      <c r="FU62" s="113">
        <f t="shared" si="253"/>
        <v>0</v>
      </c>
      <c r="FV62" s="25"/>
      <c r="FW62" s="24"/>
      <c r="FX62" s="113">
        <f t="shared" si="254"/>
        <v>0</v>
      </c>
      <c r="FY62" s="25"/>
      <c r="FZ62" s="24"/>
      <c r="GA62" s="113">
        <f t="shared" si="255"/>
        <v>0</v>
      </c>
      <c r="GB62" s="25">
        <f t="shared" si="82"/>
        <v>0</v>
      </c>
      <c r="GC62" s="24">
        <f t="shared" si="83"/>
        <v>0</v>
      </c>
      <c r="GD62" s="113">
        <f t="shared" si="256"/>
        <v>0</v>
      </c>
      <c r="GE62" s="25"/>
      <c r="GF62" s="24"/>
      <c r="GG62" s="113">
        <f t="shared" si="257"/>
        <v>0</v>
      </c>
      <c r="GH62" s="25">
        <f t="shared" si="258"/>
        <v>0</v>
      </c>
      <c r="GI62" s="24">
        <f t="shared" si="86"/>
        <v>0</v>
      </c>
      <c r="GJ62" s="113">
        <f t="shared" si="259"/>
        <v>0</v>
      </c>
      <c r="GK62" s="24"/>
      <c r="GL62" s="24"/>
      <c r="GM62" s="113">
        <f t="shared" si="260"/>
        <v>0</v>
      </c>
      <c r="GN62" s="24"/>
      <c r="GO62" s="24"/>
      <c r="GP62" s="113">
        <f t="shared" si="261"/>
        <v>0</v>
      </c>
      <c r="GQ62" s="25">
        <f t="shared" si="90"/>
        <v>0</v>
      </c>
      <c r="GR62" s="24">
        <f t="shared" si="91"/>
        <v>0</v>
      </c>
      <c r="GS62" s="113">
        <f t="shared" si="262"/>
        <v>0</v>
      </c>
      <c r="GT62" s="25">
        <f t="shared" si="263"/>
        <v>0</v>
      </c>
      <c r="GU62" s="24">
        <f t="shared" si="264"/>
        <v>0</v>
      </c>
      <c r="GV62" s="113">
        <f t="shared" si="265"/>
        <v>0</v>
      </c>
      <c r="GW62" s="24"/>
      <c r="GX62" s="24"/>
      <c r="GY62" s="113">
        <f t="shared" si="266"/>
        <v>0</v>
      </c>
      <c r="GZ62" s="24"/>
      <c r="HA62" s="24"/>
      <c r="HB62" s="113">
        <f t="shared" si="267"/>
        <v>0</v>
      </c>
      <c r="HC62" s="24"/>
      <c r="HD62" s="24"/>
      <c r="HE62" s="113">
        <f t="shared" si="268"/>
        <v>0</v>
      </c>
      <c r="HF62" s="24"/>
      <c r="HG62" s="24"/>
      <c r="HH62" s="113">
        <f t="shared" si="269"/>
        <v>0</v>
      </c>
      <c r="HI62" s="24"/>
      <c r="HJ62" s="24"/>
      <c r="HK62" s="113">
        <f t="shared" si="270"/>
        <v>0</v>
      </c>
      <c r="HL62" s="25"/>
      <c r="HM62" s="24"/>
      <c r="HN62" s="113">
        <f t="shared" si="271"/>
        <v>0</v>
      </c>
      <c r="HO62" s="25"/>
      <c r="HP62" s="24"/>
      <c r="HQ62" s="113">
        <f t="shared" si="272"/>
        <v>0</v>
      </c>
      <c r="HR62" s="25"/>
      <c r="HS62" s="24"/>
      <c r="HT62" s="113">
        <f t="shared" si="273"/>
        <v>0</v>
      </c>
      <c r="HU62" s="25">
        <f t="shared" si="274"/>
        <v>0</v>
      </c>
      <c r="HV62" s="24">
        <f t="shared" si="275"/>
        <v>0</v>
      </c>
      <c r="HW62" s="113">
        <f t="shared" si="276"/>
        <v>0</v>
      </c>
      <c r="HX62" s="25"/>
      <c r="HY62" s="24"/>
      <c r="HZ62" s="113">
        <f t="shared" si="277"/>
        <v>0</v>
      </c>
      <c r="IA62" s="25">
        <f t="shared" si="106"/>
        <v>0</v>
      </c>
      <c r="IB62" s="24">
        <f t="shared" si="107"/>
        <v>0</v>
      </c>
      <c r="IC62" s="113">
        <f t="shared" si="278"/>
        <v>0</v>
      </c>
      <c r="ID62" s="25"/>
      <c r="IE62" s="24"/>
      <c r="IF62" s="113">
        <f t="shared" si="279"/>
        <v>0</v>
      </c>
      <c r="IG62" s="25"/>
      <c r="IH62" s="24"/>
      <c r="II62" s="113">
        <f t="shared" si="280"/>
        <v>0</v>
      </c>
      <c r="IJ62" s="25">
        <f t="shared" si="111"/>
        <v>0</v>
      </c>
      <c r="IK62" s="24">
        <f t="shared" si="112"/>
        <v>0</v>
      </c>
      <c r="IL62" s="113">
        <f t="shared" si="281"/>
        <v>0</v>
      </c>
      <c r="IM62" s="25"/>
      <c r="IN62" s="24"/>
      <c r="IO62" s="113">
        <f t="shared" si="282"/>
        <v>0</v>
      </c>
      <c r="IP62" s="25"/>
      <c r="IQ62" s="24"/>
      <c r="IR62" s="113">
        <f t="shared" si="283"/>
        <v>0</v>
      </c>
      <c r="IS62" s="25">
        <f t="shared" si="116"/>
        <v>0</v>
      </c>
      <c r="IT62" s="24">
        <f t="shared" si="117"/>
        <v>0</v>
      </c>
      <c r="IU62" s="113">
        <f t="shared" si="284"/>
        <v>0</v>
      </c>
      <c r="IV62" s="25"/>
      <c r="IW62" s="24"/>
      <c r="IX62" s="113">
        <f t="shared" si="285"/>
        <v>0</v>
      </c>
      <c r="IY62" s="25"/>
      <c r="IZ62" s="24"/>
      <c r="JA62" s="113">
        <f t="shared" si="286"/>
        <v>0</v>
      </c>
      <c r="JB62" s="25">
        <f t="shared" si="121"/>
        <v>0</v>
      </c>
      <c r="JC62" s="24">
        <f t="shared" si="122"/>
        <v>0</v>
      </c>
      <c r="JD62" s="113">
        <f t="shared" si="287"/>
        <v>0</v>
      </c>
      <c r="JE62" s="25"/>
      <c r="JF62" s="24"/>
      <c r="JG62" s="113">
        <f t="shared" si="288"/>
        <v>0</v>
      </c>
      <c r="JH62" s="25"/>
      <c r="JI62" s="24"/>
      <c r="JJ62" s="113">
        <f t="shared" si="289"/>
        <v>0</v>
      </c>
      <c r="JK62" s="25">
        <f t="shared" si="126"/>
        <v>0</v>
      </c>
      <c r="JL62" s="24">
        <f t="shared" si="127"/>
        <v>0</v>
      </c>
      <c r="JM62" s="113">
        <f t="shared" si="290"/>
        <v>0</v>
      </c>
      <c r="JN62" s="25"/>
      <c r="JO62" s="24"/>
      <c r="JP62" s="113">
        <f t="shared" si="291"/>
        <v>0</v>
      </c>
      <c r="JQ62" s="25">
        <f t="shared" si="130"/>
        <v>0</v>
      </c>
      <c r="JR62" s="24">
        <f t="shared" si="131"/>
        <v>0</v>
      </c>
      <c r="JS62" s="113">
        <f t="shared" si="292"/>
        <v>0</v>
      </c>
      <c r="JT62" s="25"/>
      <c r="JU62" s="24"/>
      <c r="JV62" s="113">
        <f t="shared" si="293"/>
        <v>0</v>
      </c>
      <c r="JW62" s="25"/>
      <c r="JX62" s="24"/>
      <c r="JY62" s="113">
        <f t="shared" si="294"/>
        <v>0</v>
      </c>
      <c r="JZ62" s="25"/>
      <c r="KA62" s="24"/>
      <c r="KB62" s="113">
        <f t="shared" si="295"/>
        <v>0</v>
      </c>
      <c r="KC62" s="25">
        <f t="shared" si="136"/>
        <v>0</v>
      </c>
      <c r="KD62" s="24">
        <f t="shared" si="137"/>
        <v>0</v>
      </c>
      <c r="KE62" s="113">
        <f t="shared" si="296"/>
        <v>0</v>
      </c>
      <c r="KF62" s="25"/>
      <c r="KG62" s="24"/>
      <c r="KH62" s="113">
        <f t="shared" si="297"/>
        <v>0</v>
      </c>
      <c r="KI62" s="25"/>
      <c r="KJ62" s="24"/>
      <c r="KK62" s="113">
        <f t="shared" si="298"/>
        <v>0</v>
      </c>
      <c r="KL62" s="25"/>
      <c r="KM62" s="24"/>
      <c r="KN62" s="113">
        <f t="shared" si="299"/>
        <v>0</v>
      </c>
      <c r="KO62" s="25"/>
      <c r="KP62" s="24"/>
      <c r="KQ62" s="113">
        <f t="shared" si="300"/>
        <v>0</v>
      </c>
      <c r="KR62" s="25">
        <f t="shared" si="143"/>
        <v>0</v>
      </c>
      <c r="KS62" s="24">
        <f t="shared" si="144"/>
        <v>0</v>
      </c>
      <c r="KT62" s="113">
        <f t="shared" si="301"/>
        <v>0</v>
      </c>
      <c r="KU62" s="25">
        <f t="shared" si="146"/>
        <v>0</v>
      </c>
      <c r="KV62" s="24">
        <f t="shared" si="147"/>
        <v>0</v>
      </c>
      <c r="KW62" s="113">
        <f t="shared" si="302"/>
        <v>0</v>
      </c>
      <c r="KX62" s="24"/>
      <c r="KY62" s="24"/>
      <c r="KZ62" s="113">
        <f t="shared" si="303"/>
        <v>0</v>
      </c>
      <c r="LA62" s="24"/>
      <c r="LB62" s="24"/>
      <c r="LC62" s="113">
        <f t="shared" si="304"/>
        <v>0</v>
      </c>
      <c r="LD62" s="24"/>
      <c r="LE62" s="24"/>
      <c r="LF62" s="113">
        <f t="shared" si="305"/>
        <v>0</v>
      </c>
      <c r="LG62" s="24"/>
      <c r="LH62" s="24"/>
      <c r="LI62" s="113">
        <f t="shared" si="306"/>
        <v>0</v>
      </c>
      <c r="LJ62" s="24"/>
      <c r="LK62" s="24"/>
      <c r="LL62" s="113">
        <f t="shared" si="307"/>
        <v>0</v>
      </c>
      <c r="LM62" s="25">
        <f t="shared" si="154"/>
        <v>0</v>
      </c>
      <c r="LN62" s="24">
        <f t="shared" si="155"/>
        <v>0</v>
      </c>
      <c r="LO62" s="113">
        <f t="shared" si="308"/>
        <v>0</v>
      </c>
      <c r="LP62" s="25"/>
      <c r="LQ62" s="24"/>
      <c r="LR62" s="113">
        <f t="shared" si="309"/>
        <v>0</v>
      </c>
      <c r="LS62" s="24"/>
      <c r="LT62" s="24"/>
      <c r="LU62" s="113">
        <f t="shared" si="310"/>
        <v>0</v>
      </c>
      <c r="LV62" s="24"/>
      <c r="LW62" s="24"/>
      <c r="LX62" s="113">
        <f t="shared" si="311"/>
        <v>0</v>
      </c>
      <c r="LY62" s="24"/>
      <c r="LZ62" s="24"/>
      <c r="MA62" s="113">
        <f t="shared" si="312"/>
        <v>0</v>
      </c>
      <c r="MB62" s="25">
        <f t="shared" si="161"/>
        <v>0</v>
      </c>
      <c r="MC62" s="24">
        <f t="shared" si="162"/>
        <v>0</v>
      </c>
      <c r="MD62" s="113">
        <f t="shared" si="313"/>
        <v>0</v>
      </c>
      <c r="ME62" s="25">
        <f t="shared" si="164"/>
        <v>0</v>
      </c>
      <c r="MF62" s="24">
        <f t="shared" si="165"/>
        <v>0</v>
      </c>
      <c r="MG62" s="113">
        <f t="shared" si="314"/>
        <v>0</v>
      </c>
      <c r="MH62" s="24"/>
      <c r="MI62" s="24"/>
      <c r="MJ62" s="113">
        <f t="shared" si="315"/>
        <v>0</v>
      </c>
      <c r="MK62" s="24"/>
      <c r="ML62" s="24"/>
      <c r="MM62" s="113">
        <f t="shared" si="316"/>
        <v>0</v>
      </c>
      <c r="MN62" s="24"/>
      <c r="MO62" s="24"/>
      <c r="MP62" s="113">
        <f t="shared" si="317"/>
        <v>0</v>
      </c>
      <c r="MQ62" s="24"/>
      <c r="MR62" s="24"/>
      <c r="MS62" s="113">
        <f t="shared" si="318"/>
        <v>0</v>
      </c>
      <c r="MT62" s="24"/>
      <c r="MU62" s="24"/>
      <c r="MV62" s="113">
        <f t="shared" si="319"/>
        <v>0</v>
      </c>
      <c r="MW62" s="25">
        <f t="shared" si="172"/>
        <v>0</v>
      </c>
      <c r="MX62" s="24">
        <f t="shared" si="173"/>
        <v>0</v>
      </c>
      <c r="MY62" s="113">
        <f t="shared" si="320"/>
        <v>0</v>
      </c>
      <c r="MZ62" s="24"/>
      <c r="NA62" s="24"/>
      <c r="NB62" s="113">
        <f t="shared" si="321"/>
        <v>0</v>
      </c>
      <c r="NC62" s="24"/>
      <c r="ND62" s="24"/>
      <c r="NE62" s="113">
        <f t="shared" si="322"/>
        <v>0</v>
      </c>
      <c r="NF62" s="25">
        <f t="shared" si="177"/>
        <v>0</v>
      </c>
      <c r="NG62" s="24">
        <f t="shared" si="178"/>
        <v>0</v>
      </c>
      <c r="NH62" s="113">
        <f t="shared" si="323"/>
        <v>0</v>
      </c>
      <c r="NI62" s="24"/>
      <c r="NJ62" s="24"/>
      <c r="NK62" s="113">
        <f t="shared" si="324"/>
        <v>0</v>
      </c>
      <c r="NL62" s="24"/>
      <c r="NM62" s="24"/>
      <c r="NN62" s="113">
        <f t="shared" si="325"/>
        <v>0</v>
      </c>
      <c r="NO62" s="25">
        <f t="shared" si="182"/>
        <v>0</v>
      </c>
      <c r="NP62" s="24">
        <f t="shared" si="183"/>
        <v>0</v>
      </c>
      <c r="NQ62" s="113">
        <f t="shared" si="326"/>
        <v>0</v>
      </c>
      <c r="NR62" s="24"/>
      <c r="NS62" s="24"/>
      <c r="NT62" s="113">
        <f t="shared" si="327"/>
        <v>0</v>
      </c>
      <c r="NU62" s="24">
        <f t="shared" si="186"/>
        <v>0</v>
      </c>
      <c r="NV62" s="24">
        <f t="shared" si="187"/>
        <v>0</v>
      </c>
      <c r="NW62" s="113">
        <f t="shared" si="328"/>
        <v>0</v>
      </c>
      <c r="NX62" s="25">
        <f t="shared" si="329"/>
        <v>0</v>
      </c>
      <c r="NY62" s="24">
        <f t="shared" si="190"/>
        <v>0</v>
      </c>
      <c r="NZ62" s="113">
        <f t="shared" si="330"/>
        <v>0</v>
      </c>
      <c r="OA62" s="25">
        <f t="shared" si="331"/>
        <v>0</v>
      </c>
      <c r="OB62" s="24">
        <f t="shared" si="332"/>
        <v>0</v>
      </c>
      <c r="OC62" s="113">
        <f t="shared" si="333"/>
        <v>0</v>
      </c>
      <c r="OD62" s="25">
        <f t="shared" si="334"/>
        <v>0</v>
      </c>
      <c r="OE62" s="24">
        <f t="shared" si="335"/>
        <v>0</v>
      </c>
      <c r="OF62" s="113">
        <f t="shared" si="336"/>
        <v>0</v>
      </c>
    </row>
    <row r="63" spans="1:396" s="50" customFormat="1" x14ac:dyDescent="0.25">
      <c r="A63" s="30">
        <v>53</v>
      </c>
      <c r="B63" s="31" t="s">
        <v>296</v>
      </c>
      <c r="C63" s="49" t="s">
        <v>207</v>
      </c>
      <c r="D63" s="33"/>
      <c r="E63" s="33"/>
      <c r="F63" s="114">
        <f t="shared" si="194"/>
        <v>0</v>
      </c>
      <c r="G63" s="35"/>
      <c r="H63" s="33"/>
      <c r="I63" s="114">
        <f t="shared" si="195"/>
        <v>0</v>
      </c>
      <c r="J63" s="33"/>
      <c r="K63" s="33"/>
      <c r="L63" s="114">
        <f t="shared" si="196"/>
        <v>0</v>
      </c>
      <c r="M63" s="33"/>
      <c r="N63" s="33"/>
      <c r="O63" s="114">
        <f t="shared" si="197"/>
        <v>0</v>
      </c>
      <c r="P63" s="33"/>
      <c r="Q63" s="33"/>
      <c r="R63" s="114">
        <f t="shared" si="198"/>
        <v>0</v>
      </c>
      <c r="S63" s="33"/>
      <c r="T63" s="33"/>
      <c r="U63" s="114">
        <f t="shared" si="199"/>
        <v>0</v>
      </c>
      <c r="V63" s="33"/>
      <c r="W63" s="33"/>
      <c r="X63" s="114">
        <f t="shared" si="200"/>
        <v>0</v>
      </c>
      <c r="Y63" s="33"/>
      <c r="Z63" s="33"/>
      <c r="AA63" s="114">
        <f t="shared" si="201"/>
        <v>0</v>
      </c>
      <c r="AB63" s="34">
        <f t="shared" si="14"/>
        <v>0</v>
      </c>
      <c r="AC63" s="33">
        <f t="shared" si="15"/>
        <v>0</v>
      </c>
      <c r="AD63" s="114">
        <f t="shared" si="202"/>
        <v>0</v>
      </c>
      <c r="AE63" s="33"/>
      <c r="AF63" s="33"/>
      <c r="AG63" s="114">
        <f t="shared" si="203"/>
        <v>0</v>
      </c>
      <c r="AH63" s="34">
        <f t="shared" si="18"/>
        <v>0</v>
      </c>
      <c r="AI63" s="33">
        <f t="shared" si="19"/>
        <v>0</v>
      </c>
      <c r="AJ63" s="114">
        <f t="shared" si="204"/>
        <v>0</v>
      </c>
      <c r="AK63" s="33"/>
      <c r="AL63" s="33"/>
      <c r="AM63" s="114">
        <f t="shared" si="205"/>
        <v>0</v>
      </c>
      <c r="AN63" s="33"/>
      <c r="AO63" s="33"/>
      <c r="AP63" s="114">
        <f t="shared" si="206"/>
        <v>0</v>
      </c>
      <c r="AQ63" s="33"/>
      <c r="AR63" s="33"/>
      <c r="AS63" s="114">
        <f t="shared" si="207"/>
        <v>0</v>
      </c>
      <c r="AT63" s="33"/>
      <c r="AU63" s="33"/>
      <c r="AV63" s="114">
        <f t="shared" si="208"/>
        <v>0</v>
      </c>
      <c r="AW63" s="33"/>
      <c r="AX63" s="33"/>
      <c r="AY63" s="114">
        <f t="shared" si="209"/>
        <v>0</v>
      </c>
      <c r="AZ63" s="33"/>
      <c r="BA63" s="33"/>
      <c r="BB63" s="114">
        <f t="shared" si="210"/>
        <v>0</v>
      </c>
      <c r="BC63" s="33"/>
      <c r="BD63" s="33"/>
      <c r="BE63" s="114">
        <f t="shared" si="211"/>
        <v>0</v>
      </c>
      <c r="BF63" s="33"/>
      <c r="BG63" s="33"/>
      <c r="BH63" s="114">
        <f t="shared" si="212"/>
        <v>0</v>
      </c>
      <c r="BI63" s="33"/>
      <c r="BJ63" s="33"/>
      <c r="BK63" s="114">
        <f t="shared" si="213"/>
        <v>0</v>
      </c>
      <c r="BL63" s="34">
        <f t="shared" si="214"/>
        <v>0</v>
      </c>
      <c r="BM63" s="33">
        <f t="shared" si="215"/>
        <v>0</v>
      </c>
      <c r="BN63" s="114">
        <f t="shared" si="216"/>
        <v>0</v>
      </c>
      <c r="BO63" s="34"/>
      <c r="BP63" s="33"/>
      <c r="BQ63" s="114">
        <f t="shared" si="217"/>
        <v>0</v>
      </c>
      <c r="BR63" s="34"/>
      <c r="BS63" s="33"/>
      <c r="BT63" s="114">
        <f t="shared" si="218"/>
        <v>0</v>
      </c>
      <c r="BU63" s="34"/>
      <c r="BV63" s="33"/>
      <c r="BW63" s="114">
        <f t="shared" si="219"/>
        <v>0</v>
      </c>
      <c r="BX63" s="34"/>
      <c r="BY63" s="33"/>
      <c r="BZ63" s="114">
        <f t="shared" si="220"/>
        <v>0</v>
      </c>
      <c r="CA63" s="34"/>
      <c r="CB63" s="33"/>
      <c r="CC63" s="114">
        <f t="shared" si="221"/>
        <v>0</v>
      </c>
      <c r="CD63" s="34"/>
      <c r="CE63" s="33"/>
      <c r="CF63" s="114">
        <f t="shared" si="222"/>
        <v>0</v>
      </c>
      <c r="CG63" s="34"/>
      <c r="CH63" s="33"/>
      <c r="CI63" s="114">
        <f t="shared" si="223"/>
        <v>0</v>
      </c>
      <c r="CJ63" s="34"/>
      <c r="CK63" s="33"/>
      <c r="CL63" s="114">
        <f t="shared" si="224"/>
        <v>0</v>
      </c>
      <c r="CM63" s="34">
        <f t="shared" si="41"/>
        <v>0</v>
      </c>
      <c r="CN63" s="33">
        <f t="shared" si="42"/>
        <v>0</v>
      </c>
      <c r="CO63" s="114">
        <f t="shared" si="225"/>
        <v>0</v>
      </c>
      <c r="CP63" s="34"/>
      <c r="CQ63" s="33"/>
      <c r="CR63" s="114">
        <f t="shared" si="226"/>
        <v>0</v>
      </c>
      <c r="CS63" s="34"/>
      <c r="CT63" s="33"/>
      <c r="CU63" s="114">
        <f t="shared" si="227"/>
        <v>0</v>
      </c>
      <c r="CV63" s="34"/>
      <c r="CW63" s="33"/>
      <c r="CX63" s="114">
        <f t="shared" si="228"/>
        <v>0</v>
      </c>
      <c r="CY63" s="34"/>
      <c r="CZ63" s="33"/>
      <c r="DA63" s="114">
        <f t="shared" si="229"/>
        <v>0</v>
      </c>
      <c r="DB63" s="34"/>
      <c r="DC63" s="33"/>
      <c r="DD63" s="114">
        <f t="shared" si="230"/>
        <v>0</v>
      </c>
      <c r="DE63" s="34">
        <f t="shared" si="49"/>
        <v>0</v>
      </c>
      <c r="DF63" s="33">
        <f t="shared" si="50"/>
        <v>0</v>
      </c>
      <c r="DG63" s="114">
        <f t="shared" si="231"/>
        <v>0</v>
      </c>
      <c r="DH63" s="34"/>
      <c r="DI63" s="33"/>
      <c r="DJ63" s="114">
        <f t="shared" si="232"/>
        <v>0</v>
      </c>
      <c r="DK63" s="34"/>
      <c r="DL63" s="33"/>
      <c r="DM63" s="114">
        <f t="shared" si="233"/>
        <v>0</v>
      </c>
      <c r="DN63" s="33"/>
      <c r="DO63" s="33"/>
      <c r="DP63" s="114">
        <f t="shared" si="234"/>
        <v>0</v>
      </c>
      <c r="DQ63" s="34"/>
      <c r="DR63" s="33"/>
      <c r="DS63" s="114">
        <f t="shared" si="235"/>
        <v>0</v>
      </c>
      <c r="DT63" s="33"/>
      <c r="DU63" s="33"/>
      <c r="DV63" s="114">
        <f t="shared" si="236"/>
        <v>0</v>
      </c>
      <c r="DW63" s="34"/>
      <c r="DX63" s="33"/>
      <c r="DY63" s="114">
        <f t="shared" si="237"/>
        <v>0</v>
      </c>
      <c r="DZ63" s="34"/>
      <c r="EA63" s="33"/>
      <c r="EB63" s="114">
        <f t="shared" si="238"/>
        <v>0</v>
      </c>
      <c r="EC63" s="34">
        <f t="shared" si="59"/>
        <v>0</v>
      </c>
      <c r="ED63" s="33">
        <f t="shared" si="60"/>
        <v>0</v>
      </c>
      <c r="EE63" s="114">
        <f t="shared" si="239"/>
        <v>0</v>
      </c>
      <c r="EF63" s="34"/>
      <c r="EG63" s="33"/>
      <c r="EH63" s="114">
        <f t="shared" si="240"/>
        <v>0</v>
      </c>
      <c r="EI63" s="33"/>
      <c r="EJ63" s="33"/>
      <c r="EK63" s="114">
        <f t="shared" si="241"/>
        <v>0</v>
      </c>
      <c r="EL63" s="34"/>
      <c r="EM63" s="33"/>
      <c r="EN63" s="114">
        <f t="shared" si="242"/>
        <v>0</v>
      </c>
      <c r="EO63" s="34">
        <f t="shared" si="65"/>
        <v>0</v>
      </c>
      <c r="EP63" s="33">
        <f t="shared" si="66"/>
        <v>0</v>
      </c>
      <c r="EQ63" s="114">
        <f t="shared" si="243"/>
        <v>0</v>
      </c>
      <c r="ER63" s="33"/>
      <c r="ES63" s="33"/>
      <c r="ET63" s="114">
        <f t="shared" si="244"/>
        <v>0</v>
      </c>
      <c r="EU63" s="34"/>
      <c r="EV63" s="33"/>
      <c r="EW63" s="114">
        <f t="shared" si="245"/>
        <v>0</v>
      </c>
      <c r="EX63" s="34"/>
      <c r="EY63" s="33"/>
      <c r="EZ63" s="114">
        <f t="shared" si="246"/>
        <v>0</v>
      </c>
      <c r="FA63" s="34"/>
      <c r="FB63" s="33"/>
      <c r="FC63" s="114">
        <f t="shared" si="247"/>
        <v>0</v>
      </c>
      <c r="FD63" s="34"/>
      <c r="FE63" s="33"/>
      <c r="FF63" s="114">
        <f t="shared" si="248"/>
        <v>0</v>
      </c>
      <c r="FG63" s="34"/>
      <c r="FH63" s="33"/>
      <c r="FI63" s="114">
        <f t="shared" si="249"/>
        <v>0</v>
      </c>
      <c r="FJ63" s="34">
        <f t="shared" si="74"/>
        <v>0</v>
      </c>
      <c r="FK63" s="33">
        <f t="shared" si="75"/>
        <v>0</v>
      </c>
      <c r="FL63" s="114">
        <f t="shared" si="250"/>
        <v>0</v>
      </c>
      <c r="FM63" s="34"/>
      <c r="FN63" s="33"/>
      <c r="FO63" s="114">
        <f t="shared" si="251"/>
        <v>0</v>
      </c>
      <c r="FP63" s="34"/>
      <c r="FQ63" s="33"/>
      <c r="FR63" s="114">
        <f t="shared" si="252"/>
        <v>0</v>
      </c>
      <c r="FS63" s="33"/>
      <c r="FT63" s="33"/>
      <c r="FU63" s="114">
        <f t="shared" si="253"/>
        <v>0</v>
      </c>
      <c r="FV63" s="34"/>
      <c r="FW63" s="33"/>
      <c r="FX63" s="114">
        <f t="shared" si="254"/>
        <v>0</v>
      </c>
      <c r="FY63" s="34"/>
      <c r="FZ63" s="33"/>
      <c r="GA63" s="114">
        <f t="shared" si="255"/>
        <v>0</v>
      </c>
      <c r="GB63" s="34">
        <f t="shared" si="82"/>
        <v>0</v>
      </c>
      <c r="GC63" s="33">
        <f t="shared" si="83"/>
        <v>0</v>
      </c>
      <c r="GD63" s="114">
        <f t="shared" si="256"/>
        <v>0</v>
      </c>
      <c r="GE63" s="34"/>
      <c r="GF63" s="33"/>
      <c r="GG63" s="114">
        <f t="shared" si="257"/>
        <v>0</v>
      </c>
      <c r="GH63" s="34">
        <f t="shared" si="258"/>
        <v>0</v>
      </c>
      <c r="GI63" s="33">
        <f t="shared" si="86"/>
        <v>0</v>
      </c>
      <c r="GJ63" s="114">
        <f t="shared" si="259"/>
        <v>0</v>
      </c>
      <c r="GK63" s="33"/>
      <c r="GL63" s="33"/>
      <c r="GM63" s="114">
        <f t="shared" si="260"/>
        <v>0</v>
      </c>
      <c r="GN63" s="33"/>
      <c r="GO63" s="33"/>
      <c r="GP63" s="114">
        <f t="shared" si="261"/>
        <v>0</v>
      </c>
      <c r="GQ63" s="34">
        <f t="shared" si="90"/>
        <v>0</v>
      </c>
      <c r="GR63" s="33">
        <f t="shared" si="91"/>
        <v>0</v>
      </c>
      <c r="GS63" s="114">
        <f t="shared" si="262"/>
        <v>0</v>
      </c>
      <c r="GT63" s="34">
        <f t="shared" si="263"/>
        <v>0</v>
      </c>
      <c r="GU63" s="33">
        <f t="shared" si="264"/>
        <v>0</v>
      </c>
      <c r="GV63" s="114">
        <f t="shared" si="265"/>
        <v>0</v>
      </c>
      <c r="GW63" s="33"/>
      <c r="GX63" s="33"/>
      <c r="GY63" s="114">
        <f t="shared" si="266"/>
        <v>0</v>
      </c>
      <c r="GZ63" s="33"/>
      <c r="HA63" s="33"/>
      <c r="HB63" s="114">
        <f t="shared" si="267"/>
        <v>0</v>
      </c>
      <c r="HC63" s="33"/>
      <c r="HD63" s="33"/>
      <c r="HE63" s="114">
        <f t="shared" si="268"/>
        <v>0</v>
      </c>
      <c r="HF63" s="33"/>
      <c r="HG63" s="33"/>
      <c r="HH63" s="114">
        <f t="shared" si="269"/>
        <v>0</v>
      </c>
      <c r="HI63" s="33"/>
      <c r="HJ63" s="33"/>
      <c r="HK63" s="114">
        <f t="shared" si="270"/>
        <v>0</v>
      </c>
      <c r="HL63" s="34"/>
      <c r="HM63" s="33"/>
      <c r="HN63" s="114">
        <f t="shared" si="271"/>
        <v>0</v>
      </c>
      <c r="HO63" s="34"/>
      <c r="HP63" s="33"/>
      <c r="HQ63" s="114">
        <f t="shared" si="272"/>
        <v>0</v>
      </c>
      <c r="HR63" s="34"/>
      <c r="HS63" s="33"/>
      <c r="HT63" s="114">
        <f t="shared" si="273"/>
        <v>0</v>
      </c>
      <c r="HU63" s="34">
        <f t="shared" si="274"/>
        <v>0</v>
      </c>
      <c r="HV63" s="33">
        <f t="shared" si="275"/>
        <v>0</v>
      </c>
      <c r="HW63" s="114">
        <f t="shared" si="276"/>
        <v>0</v>
      </c>
      <c r="HX63" s="34"/>
      <c r="HY63" s="33"/>
      <c r="HZ63" s="114">
        <f t="shared" si="277"/>
        <v>0</v>
      </c>
      <c r="IA63" s="34">
        <f t="shared" si="106"/>
        <v>0</v>
      </c>
      <c r="IB63" s="33">
        <f t="shared" si="107"/>
        <v>0</v>
      </c>
      <c r="IC63" s="114">
        <f t="shared" si="278"/>
        <v>0</v>
      </c>
      <c r="ID63" s="34"/>
      <c r="IE63" s="33"/>
      <c r="IF63" s="114">
        <f t="shared" si="279"/>
        <v>0</v>
      </c>
      <c r="IG63" s="34"/>
      <c r="IH63" s="33"/>
      <c r="II63" s="114">
        <f t="shared" si="280"/>
        <v>0</v>
      </c>
      <c r="IJ63" s="34">
        <f t="shared" si="111"/>
        <v>0</v>
      </c>
      <c r="IK63" s="33">
        <f t="shared" si="112"/>
        <v>0</v>
      </c>
      <c r="IL63" s="114">
        <f t="shared" si="281"/>
        <v>0</v>
      </c>
      <c r="IM63" s="34"/>
      <c r="IN63" s="33"/>
      <c r="IO63" s="114">
        <f t="shared" si="282"/>
        <v>0</v>
      </c>
      <c r="IP63" s="34"/>
      <c r="IQ63" s="33"/>
      <c r="IR63" s="114">
        <f t="shared" si="283"/>
        <v>0</v>
      </c>
      <c r="IS63" s="34">
        <f t="shared" si="116"/>
        <v>0</v>
      </c>
      <c r="IT63" s="33">
        <f t="shared" si="117"/>
        <v>0</v>
      </c>
      <c r="IU63" s="114">
        <f t="shared" si="284"/>
        <v>0</v>
      </c>
      <c r="IV63" s="34"/>
      <c r="IW63" s="33"/>
      <c r="IX63" s="114">
        <f t="shared" si="285"/>
        <v>0</v>
      </c>
      <c r="IY63" s="34"/>
      <c r="IZ63" s="33"/>
      <c r="JA63" s="114">
        <f t="shared" si="286"/>
        <v>0</v>
      </c>
      <c r="JB63" s="34">
        <f t="shared" si="121"/>
        <v>0</v>
      </c>
      <c r="JC63" s="33">
        <f t="shared" si="122"/>
        <v>0</v>
      </c>
      <c r="JD63" s="114">
        <f t="shared" si="287"/>
        <v>0</v>
      </c>
      <c r="JE63" s="34"/>
      <c r="JF63" s="33"/>
      <c r="JG63" s="114">
        <f t="shared" si="288"/>
        <v>0</v>
      </c>
      <c r="JH63" s="34"/>
      <c r="JI63" s="33"/>
      <c r="JJ63" s="114">
        <f t="shared" si="289"/>
        <v>0</v>
      </c>
      <c r="JK63" s="34">
        <f t="shared" si="126"/>
        <v>0</v>
      </c>
      <c r="JL63" s="33">
        <f t="shared" si="127"/>
        <v>0</v>
      </c>
      <c r="JM63" s="114">
        <f t="shared" si="290"/>
        <v>0</v>
      </c>
      <c r="JN63" s="34"/>
      <c r="JO63" s="33"/>
      <c r="JP63" s="114">
        <f t="shared" si="291"/>
        <v>0</v>
      </c>
      <c r="JQ63" s="34">
        <f t="shared" si="130"/>
        <v>0</v>
      </c>
      <c r="JR63" s="33">
        <f t="shared" si="131"/>
        <v>0</v>
      </c>
      <c r="JS63" s="114">
        <f t="shared" si="292"/>
        <v>0</v>
      </c>
      <c r="JT63" s="34"/>
      <c r="JU63" s="33"/>
      <c r="JV63" s="114">
        <f t="shared" si="293"/>
        <v>0</v>
      </c>
      <c r="JW63" s="34"/>
      <c r="JX63" s="33"/>
      <c r="JY63" s="114">
        <f t="shared" si="294"/>
        <v>0</v>
      </c>
      <c r="JZ63" s="34"/>
      <c r="KA63" s="33"/>
      <c r="KB63" s="114">
        <f t="shared" si="295"/>
        <v>0</v>
      </c>
      <c r="KC63" s="34">
        <f t="shared" si="136"/>
        <v>0</v>
      </c>
      <c r="KD63" s="33">
        <f t="shared" si="137"/>
        <v>0</v>
      </c>
      <c r="KE63" s="114">
        <f t="shared" si="296"/>
        <v>0</v>
      </c>
      <c r="KF63" s="34"/>
      <c r="KG63" s="33"/>
      <c r="KH63" s="114">
        <f t="shared" si="297"/>
        <v>0</v>
      </c>
      <c r="KI63" s="34"/>
      <c r="KJ63" s="33"/>
      <c r="KK63" s="114">
        <f t="shared" si="298"/>
        <v>0</v>
      </c>
      <c r="KL63" s="34"/>
      <c r="KM63" s="33"/>
      <c r="KN63" s="114">
        <f t="shared" si="299"/>
        <v>0</v>
      </c>
      <c r="KO63" s="34"/>
      <c r="KP63" s="33"/>
      <c r="KQ63" s="114">
        <f t="shared" si="300"/>
        <v>0</v>
      </c>
      <c r="KR63" s="34">
        <f t="shared" si="143"/>
        <v>0</v>
      </c>
      <c r="KS63" s="33">
        <f t="shared" si="144"/>
        <v>0</v>
      </c>
      <c r="KT63" s="114">
        <f t="shared" si="301"/>
        <v>0</v>
      </c>
      <c r="KU63" s="34">
        <f t="shared" si="146"/>
        <v>0</v>
      </c>
      <c r="KV63" s="33">
        <f t="shared" si="147"/>
        <v>0</v>
      </c>
      <c r="KW63" s="114">
        <f t="shared" si="302"/>
        <v>0</v>
      </c>
      <c r="KX63" s="33"/>
      <c r="KY63" s="33"/>
      <c r="KZ63" s="114">
        <f t="shared" si="303"/>
        <v>0</v>
      </c>
      <c r="LA63" s="33"/>
      <c r="LB63" s="33"/>
      <c r="LC63" s="114">
        <f t="shared" si="304"/>
        <v>0</v>
      </c>
      <c r="LD63" s="33">
        <v>114224</v>
      </c>
      <c r="LE63" s="33"/>
      <c r="LF63" s="114">
        <f t="shared" si="305"/>
        <v>114224</v>
      </c>
      <c r="LG63" s="33"/>
      <c r="LH63" s="33"/>
      <c r="LI63" s="114">
        <f t="shared" si="306"/>
        <v>0</v>
      </c>
      <c r="LJ63" s="33"/>
      <c r="LK63" s="33"/>
      <c r="LL63" s="114">
        <f t="shared" si="307"/>
        <v>0</v>
      </c>
      <c r="LM63" s="34">
        <f t="shared" si="154"/>
        <v>114224</v>
      </c>
      <c r="LN63" s="33">
        <f t="shared" si="155"/>
        <v>0</v>
      </c>
      <c r="LO63" s="114">
        <f t="shared" si="308"/>
        <v>114224</v>
      </c>
      <c r="LP63" s="34"/>
      <c r="LQ63" s="33"/>
      <c r="LR63" s="114">
        <f t="shared" si="309"/>
        <v>0</v>
      </c>
      <c r="LS63" s="33"/>
      <c r="LT63" s="33"/>
      <c r="LU63" s="114">
        <f t="shared" si="310"/>
        <v>0</v>
      </c>
      <c r="LV63" s="33"/>
      <c r="LW63" s="33"/>
      <c r="LX63" s="114">
        <f t="shared" si="311"/>
        <v>0</v>
      </c>
      <c r="LY63" s="33"/>
      <c r="LZ63" s="33"/>
      <c r="MA63" s="114">
        <f t="shared" si="312"/>
        <v>0</v>
      </c>
      <c r="MB63" s="34">
        <f t="shared" si="161"/>
        <v>0</v>
      </c>
      <c r="MC63" s="33">
        <f t="shared" si="162"/>
        <v>0</v>
      </c>
      <c r="MD63" s="114">
        <f t="shared" si="313"/>
        <v>0</v>
      </c>
      <c r="ME63" s="34">
        <f t="shared" si="164"/>
        <v>114224</v>
      </c>
      <c r="MF63" s="33">
        <f t="shared" si="165"/>
        <v>0</v>
      </c>
      <c r="MG63" s="114">
        <f t="shared" si="314"/>
        <v>114224</v>
      </c>
      <c r="MH63" s="34"/>
      <c r="MI63" s="33"/>
      <c r="MJ63" s="114">
        <f t="shared" si="315"/>
        <v>0</v>
      </c>
      <c r="MK63" s="33"/>
      <c r="ML63" s="33"/>
      <c r="MM63" s="114">
        <f t="shared" si="316"/>
        <v>0</v>
      </c>
      <c r="MN63" s="33"/>
      <c r="MO63" s="33"/>
      <c r="MP63" s="114">
        <f t="shared" si="317"/>
        <v>0</v>
      </c>
      <c r="MQ63" s="33"/>
      <c r="MR63" s="33"/>
      <c r="MS63" s="114">
        <f t="shared" si="318"/>
        <v>0</v>
      </c>
      <c r="MT63" s="33"/>
      <c r="MU63" s="33"/>
      <c r="MV63" s="114">
        <f t="shared" si="319"/>
        <v>0</v>
      </c>
      <c r="MW63" s="34">
        <f t="shared" si="172"/>
        <v>0</v>
      </c>
      <c r="MX63" s="33">
        <f t="shared" si="173"/>
        <v>0</v>
      </c>
      <c r="MY63" s="114">
        <f t="shared" si="320"/>
        <v>0</v>
      </c>
      <c r="MZ63" s="33"/>
      <c r="NA63" s="33"/>
      <c r="NB63" s="114">
        <f t="shared" si="321"/>
        <v>0</v>
      </c>
      <c r="NC63" s="33"/>
      <c r="ND63" s="33"/>
      <c r="NE63" s="114">
        <f t="shared" si="322"/>
        <v>0</v>
      </c>
      <c r="NF63" s="34">
        <f t="shared" si="177"/>
        <v>0</v>
      </c>
      <c r="NG63" s="33">
        <f t="shared" si="178"/>
        <v>0</v>
      </c>
      <c r="NH63" s="114">
        <f t="shared" si="323"/>
        <v>0</v>
      </c>
      <c r="NI63" s="33"/>
      <c r="NJ63" s="33"/>
      <c r="NK63" s="114">
        <f t="shared" si="324"/>
        <v>0</v>
      </c>
      <c r="NL63" s="33"/>
      <c r="NM63" s="33"/>
      <c r="NN63" s="114">
        <f t="shared" si="325"/>
        <v>0</v>
      </c>
      <c r="NO63" s="34">
        <f t="shared" si="182"/>
        <v>0</v>
      </c>
      <c r="NP63" s="33">
        <f t="shared" si="183"/>
        <v>0</v>
      </c>
      <c r="NQ63" s="114">
        <f t="shared" si="326"/>
        <v>0</v>
      </c>
      <c r="NR63" s="33"/>
      <c r="NS63" s="33"/>
      <c r="NT63" s="114">
        <f t="shared" si="327"/>
        <v>0</v>
      </c>
      <c r="NU63" s="33">
        <f t="shared" si="186"/>
        <v>0</v>
      </c>
      <c r="NV63" s="33">
        <f t="shared" si="187"/>
        <v>0</v>
      </c>
      <c r="NW63" s="114">
        <f t="shared" si="328"/>
        <v>0</v>
      </c>
      <c r="NX63" s="34">
        <f t="shared" si="329"/>
        <v>0</v>
      </c>
      <c r="NY63" s="33">
        <f t="shared" si="190"/>
        <v>0</v>
      </c>
      <c r="NZ63" s="114">
        <f t="shared" si="330"/>
        <v>0</v>
      </c>
      <c r="OA63" s="34">
        <f t="shared" si="331"/>
        <v>114224</v>
      </c>
      <c r="OB63" s="33">
        <f t="shared" si="332"/>
        <v>0</v>
      </c>
      <c r="OC63" s="114">
        <f t="shared" si="333"/>
        <v>114224</v>
      </c>
      <c r="OD63" s="34">
        <f t="shared" si="334"/>
        <v>114224</v>
      </c>
      <c r="OE63" s="33">
        <f t="shared" si="335"/>
        <v>0</v>
      </c>
      <c r="OF63" s="114">
        <f t="shared" si="336"/>
        <v>114224</v>
      </c>
    </row>
    <row r="64" spans="1:396" s="72" customFormat="1" ht="16.5" thickBot="1" x14ac:dyDescent="0.3">
      <c r="A64" s="42">
        <v>54</v>
      </c>
      <c r="B64" s="43" t="s">
        <v>297</v>
      </c>
      <c r="C64" s="74" t="s">
        <v>208</v>
      </c>
      <c r="D64" s="45"/>
      <c r="E64" s="45"/>
      <c r="F64" s="116">
        <f t="shared" si="194"/>
        <v>0</v>
      </c>
      <c r="G64" s="47"/>
      <c r="H64" s="45"/>
      <c r="I64" s="116">
        <f t="shared" si="195"/>
        <v>0</v>
      </c>
      <c r="J64" s="45"/>
      <c r="K64" s="45"/>
      <c r="L64" s="116">
        <f t="shared" si="196"/>
        <v>0</v>
      </c>
      <c r="M64" s="45"/>
      <c r="N64" s="45"/>
      <c r="O64" s="116">
        <f t="shared" si="197"/>
        <v>0</v>
      </c>
      <c r="P64" s="45"/>
      <c r="Q64" s="45"/>
      <c r="R64" s="116">
        <f t="shared" si="198"/>
        <v>0</v>
      </c>
      <c r="S64" s="45"/>
      <c r="T64" s="45"/>
      <c r="U64" s="116">
        <f t="shared" si="199"/>
        <v>0</v>
      </c>
      <c r="V64" s="45"/>
      <c r="W64" s="45"/>
      <c r="X64" s="116">
        <f t="shared" si="200"/>
        <v>0</v>
      </c>
      <c r="Y64" s="45"/>
      <c r="Z64" s="45"/>
      <c r="AA64" s="116">
        <f t="shared" si="201"/>
        <v>0</v>
      </c>
      <c r="AB64" s="46">
        <f t="shared" si="14"/>
        <v>0</v>
      </c>
      <c r="AC64" s="45">
        <f t="shared" si="15"/>
        <v>0</v>
      </c>
      <c r="AD64" s="116">
        <f t="shared" si="202"/>
        <v>0</v>
      </c>
      <c r="AE64" s="45"/>
      <c r="AF64" s="45"/>
      <c r="AG64" s="116">
        <f t="shared" si="203"/>
        <v>0</v>
      </c>
      <c r="AH64" s="46">
        <f t="shared" si="18"/>
        <v>0</v>
      </c>
      <c r="AI64" s="45">
        <f t="shared" si="19"/>
        <v>0</v>
      </c>
      <c r="AJ64" s="116">
        <f t="shared" si="204"/>
        <v>0</v>
      </c>
      <c r="AK64" s="45"/>
      <c r="AL64" s="45"/>
      <c r="AM64" s="116">
        <f t="shared" si="205"/>
        <v>0</v>
      </c>
      <c r="AN64" s="45"/>
      <c r="AO64" s="45"/>
      <c r="AP64" s="116">
        <f t="shared" si="206"/>
        <v>0</v>
      </c>
      <c r="AQ64" s="45"/>
      <c r="AR64" s="45"/>
      <c r="AS64" s="116">
        <f t="shared" si="207"/>
        <v>0</v>
      </c>
      <c r="AT64" s="45"/>
      <c r="AU64" s="45"/>
      <c r="AV64" s="116">
        <f t="shared" si="208"/>
        <v>0</v>
      </c>
      <c r="AW64" s="45"/>
      <c r="AX64" s="45"/>
      <c r="AY64" s="116">
        <f t="shared" si="209"/>
        <v>0</v>
      </c>
      <c r="AZ64" s="45"/>
      <c r="BA64" s="45"/>
      <c r="BB64" s="116">
        <f t="shared" si="210"/>
        <v>0</v>
      </c>
      <c r="BC64" s="45"/>
      <c r="BD64" s="45"/>
      <c r="BE64" s="116">
        <f t="shared" si="211"/>
        <v>0</v>
      </c>
      <c r="BF64" s="45"/>
      <c r="BG64" s="45"/>
      <c r="BH64" s="116">
        <f t="shared" si="212"/>
        <v>0</v>
      </c>
      <c r="BI64" s="45"/>
      <c r="BJ64" s="45"/>
      <c r="BK64" s="116">
        <f t="shared" si="213"/>
        <v>0</v>
      </c>
      <c r="BL64" s="46">
        <f t="shared" si="214"/>
        <v>0</v>
      </c>
      <c r="BM64" s="45">
        <f t="shared" si="215"/>
        <v>0</v>
      </c>
      <c r="BN64" s="116">
        <f t="shared" si="216"/>
        <v>0</v>
      </c>
      <c r="BO64" s="46"/>
      <c r="BP64" s="45"/>
      <c r="BQ64" s="116">
        <f t="shared" si="217"/>
        <v>0</v>
      </c>
      <c r="BR64" s="46"/>
      <c r="BS64" s="45"/>
      <c r="BT64" s="116">
        <f t="shared" si="218"/>
        <v>0</v>
      </c>
      <c r="BU64" s="46"/>
      <c r="BV64" s="45"/>
      <c r="BW64" s="116">
        <f t="shared" si="219"/>
        <v>0</v>
      </c>
      <c r="BX64" s="46"/>
      <c r="BY64" s="45"/>
      <c r="BZ64" s="116">
        <f t="shared" si="220"/>
        <v>0</v>
      </c>
      <c r="CA64" s="46"/>
      <c r="CB64" s="45"/>
      <c r="CC64" s="116">
        <f t="shared" si="221"/>
        <v>0</v>
      </c>
      <c r="CD64" s="46"/>
      <c r="CE64" s="45"/>
      <c r="CF64" s="116">
        <f t="shared" si="222"/>
        <v>0</v>
      </c>
      <c r="CG64" s="46"/>
      <c r="CH64" s="45"/>
      <c r="CI64" s="116">
        <f t="shared" si="223"/>
        <v>0</v>
      </c>
      <c r="CJ64" s="46"/>
      <c r="CK64" s="45"/>
      <c r="CL64" s="116">
        <f t="shared" si="224"/>
        <v>0</v>
      </c>
      <c r="CM64" s="46">
        <f t="shared" si="41"/>
        <v>0</v>
      </c>
      <c r="CN64" s="45">
        <f t="shared" si="42"/>
        <v>0</v>
      </c>
      <c r="CO64" s="116">
        <f t="shared" si="225"/>
        <v>0</v>
      </c>
      <c r="CP64" s="46"/>
      <c r="CQ64" s="45"/>
      <c r="CR64" s="116">
        <f t="shared" si="226"/>
        <v>0</v>
      </c>
      <c r="CS64" s="46"/>
      <c r="CT64" s="45"/>
      <c r="CU64" s="116">
        <f t="shared" si="227"/>
        <v>0</v>
      </c>
      <c r="CV64" s="46"/>
      <c r="CW64" s="45"/>
      <c r="CX64" s="116">
        <f t="shared" si="228"/>
        <v>0</v>
      </c>
      <c r="CY64" s="46"/>
      <c r="CZ64" s="45"/>
      <c r="DA64" s="116">
        <f t="shared" si="229"/>
        <v>0</v>
      </c>
      <c r="DB64" s="46"/>
      <c r="DC64" s="45"/>
      <c r="DD64" s="116">
        <f t="shared" si="230"/>
        <v>0</v>
      </c>
      <c r="DE64" s="46">
        <f t="shared" si="49"/>
        <v>0</v>
      </c>
      <c r="DF64" s="45">
        <f t="shared" si="50"/>
        <v>0</v>
      </c>
      <c r="DG64" s="116">
        <f t="shared" si="231"/>
        <v>0</v>
      </c>
      <c r="DH64" s="46"/>
      <c r="DI64" s="45"/>
      <c r="DJ64" s="116">
        <f t="shared" si="232"/>
        <v>0</v>
      </c>
      <c r="DK64" s="46"/>
      <c r="DL64" s="45"/>
      <c r="DM64" s="116">
        <f t="shared" si="233"/>
        <v>0</v>
      </c>
      <c r="DN64" s="45"/>
      <c r="DO64" s="45"/>
      <c r="DP64" s="116">
        <f t="shared" si="234"/>
        <v>0</v>
      </c>
      <c r="DQ64" s="46"/>
      <c r="DR64" s="45"/>
      <c r="DS64" s="116">
        <f t="shared" si="235"/>
        <v>0</v>
      </c>
      <c r="DT64" s="45"/>
      <c r="DU64" s="45"/>
      <c r="DV64" s="116">
        <f t="shared" si="236"/>
        <v>0</v>
      </c>
      <c r="DW64" s="46"/>
      <c r="DX64" s="45"/>
      <c r="DY64" s="116">
        <f t="shared" si="237"/>
        <v>0</v>
      </c>
      <c r="DZ64" s="46"/>
      <c r="EA64" s="45"/>
      <c r="EB64" s="116">
        <f t="shared" si="238"/>
        <v>0</v>
      </c>
      <c r="EC64" s="46">
        <f t="shared" si="59"/>
        <v>0</v>
      </c>
      <c r="ED64" s="45">
        <f t="shared" si="60"/>
        <v>0</v>
      </c>
      <c r="EE64" s="116">
        <f t="shared" si="239"/>
        <v>0</v>
      </c>
      <c r="EF64" s="46"/>
      <c r="EG64" s="45"/>
      <c r="EH64" s="116">
        <f t="shared" si="240"/>
        <v>0</v>
      </c>
      <c r="EI64" s="45"/>
      <c r="EJ64" s="45"/>
      <c r="EK64" s="116">
        <f t="shared" si="241"/>
        <v>0</v>
      </c>
      <c r="EL64" s="46"/>
      <c r="EM64" s="45"/>
      <c r="EN64" s="116">
        <f t="shared" si="242"/>
        <v>0</v>
      </c>
      <c r="EO64" s="46">
        <f t="shared" si="65"/>
        <v>0</v>
      </c>
      <c r="EP64" s="45">
        <f t="shared" si="66"/>
        <v>0</v>
      </c>
      <c r="EQ64" s="116">
        <f t="shared" si="243"/>
        <v>0</v>
      </c>
      <c r="ER64" s="45"/>
      <c r="ES64" s="45"/>
      <c r="ET64" s="116">
        <f t="shared" si="244"/>
        <v>0</v>
      </c>
      <c r="EU64" s="46"/>
      <c r="EV64" s="45"/>
      <c r="EW64" s="116">
        <f t="shared" si="245"/>
        <v>0</v>
      </c>
      <c r="EX64" s="46"/>
      <c r="EY64" s="45"/>
      <c r="EZ64" s="116">
        <f t="shared" si="246"/>
        <v>0</v>
      </c>
      <c r="FA64" s="46"/>
      <c r="FB64" s="45"/>
      <c r="FC64" s="116">
        <f t="shared" si="247"/>
        <v>0</v>
      </c>
      <c r="FD64" s="46"/>
      <c r="FE64" s="45"/>
      <c r="FF64" s="116">
        <f t="shared" si="248"/>
        <v>0</v>
      </c>
      <c r="FG64" s="46"/>
      <c r="FH64" s="45"/>
      <c r="FI64" s="116">
        <f t="shared" si="249"/>
        <v>0</v>
      </c>
      <c r="FJ64" s="46">
        <f t="shared" si="74"/>
        <v>0</v>
      </c>
      <c r="FK64" s="45">
        <f t="shared" si="75"/>
        <v>0</v>
      </c>
      <c r="FL64" s="116">
        <f t="shared" si="250"/>
        <v>0</v>
      </c>
      <c r="FM64" s="46"/>
      <c r="FN64" s="45"/>
      <c r="FO64" s="116">
        <f t="shared" si="251"/>
        <v>0</v>
      </c>
      <c r="FP64" s="46"/>
      <c r="FQ64" s="45"/>
      <c r="FR64" s="116">
        <f t="shared" si="252"/>
        <v>0</v>
      </c>
      <c r="FS64" s="45"/>
      <c r="FT64" s="45"/>
      <c r="FU64" s="116">
        <f t="shared" si="253"/>
        <v>0</v>
      </c>
      <c r="FV64" s="46"/>
      <c r="FW64" s="45"/>
      <c r="FX64" s="116">
        <f t="shared" si="254"/>
        <v>0</v>
      </c>
      <c r="FY64" s="46"/>
      <c r="FZ64" s="45"/>
      <c r="GA64" s="116">
        <f t="shared" si="255"/>
        <v>0</v>
      </c>
      <c r="GB64" s="46">
        <f t="shared" si="82"/>
        <v>0</v>
      </c>
      <c r="GC64" s="45">
        <f t="shared" si="83"/>
        <v>0</v>
      </c>
      <c r="GD64" s="116">
        <f t="shared" si="256"/>
        <v>0</v>
      </c>
      <c r="GE64" s="46"/>
      <c r="GF64" s="45"/>
      <c r="GG64" s="116">
        <f t="shared" si="257"/>
        <v>0</v>
      </c>
      <c r="GH64" s="46">
        <f t="shared" si="258"/>
        <v>0</v>
      </c>
      <c r="GI64" s="45">
        <f t="shared" si="86"/>
        <v>0</v>
      </c>
      <c r="GJ64" s="116">
        <f t="shared" si="259"/>
        <v>0</v>
      </c>
      <c r="GK64" s="45"/>
      <c r="GL64" s="45"/>
      <c r="GM64" s="116">
        <f t="shared" si="260"/>
        <v>0</v>
      </c>
      <c r="GN64" s="45"/>
      <c r="GO64" s="45"/>
      <c r="GP64" s="116">
        <f t="shared" si="261"/>
        <v>0</v>
      </c>
      <c r="GQ64" s="46">
        <f t="shared" si="90"/>
        <v>0</v>
      </c>
      <c r="GR64" s="45">
        <f t="shared" si="91"/>
        <v>0</v>
      </c>
      <c r="GS64" s="116">
        <f t="shared" si="262"/>
        <v>0</v>
      </c>
      <c r="GT64" s="46">
        <f t="shared" si="263"/>
        <v>0</v>
      </c>
      <c r="GU64" s="45">
        <f t="shared" si="264"/>
        <v>0</v>
      </c>
      <c r="GV64" s="116">
        <f t="shared" si="265"/>
        <v>0</v>
      </c>
      <c r="GW64" s="45"/>
      <c r="GX64" s="45"/>
      <c r="GY64" s="116">
        <f t="shared" si="266"/>
        <v>0</v>
      </c>
      <c r="GZ64" s="45"/>
      <c r="HA64" s="45"/>
      <c r="HB64" s="116">
        <f t="shared" si="267"/>
        <v>0</v>
      </c>
      <c r="HC64" s="45"/>
      <c r="HD64" s="45"/>
      <c r="HE64" s="116">
        <f t="shared" si="268"/>
        <v>0</v>
      </c>
      <c r="HF64" s="45"/>
      <c r="HG64" s="45"/>
      <c r="HH64" s="116">
        <f t="shared" si="269"/>
        <v>0</v>
      </c>
      <c r="HI64" s="45"/>
      <c r="HJ64" s="45"/>
      <c r="HK64" s="116">
        <f t="shared" si="270"/>
        <v>0</v>
      </c>
      <c r="HL64" s="46"/>
      <c r="HM64" s="45"/>
      <c r="HN64" s="116">
        <f t="shared" si="271"/>
        <v>0</v>
      </c>
      <c r="HO64" s="46"/>
      <c r="HP64" s="45"/>
      <c r="HQ64" s="116">
        <f t="shared" si="272"/>
        <v>0</v>
      </c>
      <c r="HR64" s="46"/>
      <c r="HS64" s="45"/>
      <c r="HT64" s="116">
        <f t="shared" si="273"/>
        <v>0</v>
      </c>
      <c r="HU64" s="46">
        <f t="shared" si="274"/>
        <v>0</v>
      </c>
      <c r="HV64" s="45">
        <f t="shared" si="275"/>
        <v>0</v>
      </c>
      <c r="HW64" s="116">
        <f t="shared" si="276"/>
        <v>0</v>
      </c>
      <c r="HX64" s="46"/>
      <c r="HY64" s="45"/>
      <c r="HZ64" s="116">
        <f t="shared" si="277"/>
        <v>0</v>
      </c>
      <c r="IA64" s="46">
        <f t="shared" si="106"/>
        <v>0</v>
      </c>
      <c r="IB64" s="45">
        <f t="shared" si="107"/>
        <v>0</v>
      </c>
      <c r="IC64" s="116">
        <f t="shared" si="278"/>
        <v>0</v>
      </c>
      <c r="ID64" s="46"/>
      <c r="IE64" s="45"/>
      <c r="IF64" s="116">
        <f t="shared" si="279"/>
        <v>0</v>
      </c>
      <c r="IG64" s="46"/>
      <c r="IH64" s="45"/>
      <c r="II64" s="116">
        <f t="shared" si="280"/>
        <v>0</v>
      </c>
      <c r="IJ64" s="46">
        <f t="shared" si="111"/>
        <v>0</v>
      </c>
      <c r="IK64" s="45">
        <f t="shared" si="112"/>
        <v>0</v>
      </c>
      <c r="IL64" s="116">
        <f t="shared" si="281"/>
        <v>0</v>
      </c>
      <c r="IM64" s="46"/>
      <c r="IN64" s="45"/>
      <c r="IO64" s="116">
        <f t="shared" si="282"/>
        <v>0</v>
      </c>
      <c r="IP64" s="46"/>
      <c r="IQ64" s="45"/>
      <c r="IR64" s="116">
        <f t="shared" si="283"/>
        <v>0</v>
      </c>
      <c r="IS64" s="46">
        <f t="shared" si="116"/>
        <v>0</v>
      </c>
      <c r="IT64" s="45">
        <f t="shared" si="117"/>
        <v>0</v>
      </c>
      <c r="IU64" s="116">
        <f t="shared" si="284"/>
        <v>0</v>
      </c>
      <c r="IV64" s="46"/>
      <c r="IW64" s="45"/>
      <c r="IX64" s="116">
        <f t="shared" si="285"/>
        <v>0</v>
      </c>
      <c r="IY64" s="46"/>
      <c r="IZ64" s="45"/>
      <c r="JA64" s="116">
        <f t="shared" si="286"/>
        <v>0</v>
      </c>
      <c r="JB64" s="46">
        <f t="shared" si="121"/>
        <v>0</v>
      </c>
      <c r="JC64" s="45">
        <f t="shared" si="122"/>
        <v>0</v>
      </c>
      <c r="JD64" s="116">
        <f t="shared" si="287"/>
        <v>0</v>
      </c>
      <c r="JE64" s="46"/>
      <c r="JF64" s="45"/>
      <c r="JG64" s="116">
        <f t="shared" si="288"/>
        <v>0</v>
      </c>
      <c r="JH64" s="46"/>
      <c r="JI64" s="45"/>
      <c r="JJ64" s="116">
        <f t="shared" si="289"/>
        <v>0</v>
      </c>
      <c r="JK64" s="46">
        <f t="shared" si="126"/>
        <v>0</v>
      </c>
      <c r="JL64" s="45">
        <f t="shared" si="127"/>
        <v>0</v>
      </c>
      <c r="JM64" s="116">
        <f t="shared" si="290"/>
        <v>0</v>
      </c>
      <c r="JN64" s="46"/>
      <c r="JO64" s="45"/>
      <c r="JP64" s="116">
        <f t="shared" si="291"/>
        <v>0</v>
      </c>
      <c r="JQ64" s="46">
        <f t="shared" si="130"/>
        <v>0</v>
      </c>
      <c r="JR64" s="45">
        <f t="shared" si="131"/>
        <v>0</v>
      </c>
      <c r="JS64" s="116">
        <f t="shared" si="292"/>
        <v>0</v>
      </c>
      <c r="JT64" s="46"/>
      <c r="JU64" s="45"/>
      <c r="JV64" s="116">
        <f t="shared" si="293"/>
        <v>0</v>
      </c>
      <c r="JW64" s="46"/>
      <c r="JX64" s="45"/>
      <c r="JY64" s="116">
        <f t="shared" si="294"/>
        <v>0</v>
      </c>
      <c r="JZ64" s="46"/>
      <c r="KA64" s="45"/>
      <c r="KB64" s="116">
        <f t="shared" si="295"/>
        <v>0</v>
      </c>
      <c r="KC64" s="46">
        <f t="shared" si="136"/>
        <v>0</v>
      </c>
      <c r="KD64" s="45">
        <f t="shared" si="137"/>
        <v>0</v>
      </c>
      <c r="KE64" s="116">
        <f t="shared" si="296"/>
        <v>0</v>
      </c>
      <c r="KF64" s="46"/>
      <c r="KG64" s="45"/>
      <c r="KH64" s="116">
        <f t="shared" si="297"/>
        <v>0</v>
      </c>
      <c r="KI64" s="46"/>
      <c r="KJ64" s="45"/>
      <c r="KK64" s="116">
        <f t="shared" si="298"/>
        <v>0</v>
      </c>
      <c r="KL64" s="46"/>
      <c r="KM64" s="45"/>
      <c r="KN64" s="116">
        <f t="shared" si="299"/>
        <v>0</v>
      </c>
      <c r="KO64" s="46"/>
      <c r="KP64" s="45"/>
      <c r="KQ64" s="116">
        <f t="shared" si="300"/>
        <v>0</v>
      </c>
      <c r="KR64" s="46">
        <f t="shared" si="143"/>
        <v>0</v>
      </c>
      <c r="KS64" s="45">
        <f t="shared" si="144"/>
        <v>0</v>
      </c>
      <c r="KT64" s="116">
        <f t="shared" si="301"/>
        <v>0</v>
      </c>
      <c r="KU64" s="46">
        <f t="shared" si="146"/>
        <v>0</v>
      </c>
      <c r="KV64" s="45">
        <f t="shared" si="147"/>
        <v>0</v>
      </c>
      <c r="KW64" s="116">
        <f t="shared" si="302"/>
        <v>0</v>
      </c>
      <c r="KX64" s="45"/>
      <c r="KY64" s="45"/>
      <c r="KZ64" s="116">
        <f t="shared" si="303"/>
        <v>0</v>
      </c>
      <c r="LA64" s="45"/>
      <c r="LB64" s="45"/>
      <c r="LC64" s="116">
        <f t="shared" si="304"/>
        <v>0</v>
      </c>
      <c r="LD64" s="45"/>
      <c r="LE64" s="45"/>
      <c r="LF64" s="116">
        <f t="shared" si="305"/>
        <v>0</v>
      </c>
      <c r="LG64" s="45"/>
      <c r="LH64" s="45"/>
      <c r="LI64" s="116">
        <f t="shared" si="306"/>
        <v>0</v>
      </c>
      <c r="LJ64" s="45"/>
      <c r="LK64" s="45"/>
      <c r="LL64" s="116">
        <f t="shared" si="307"/>
        <v>0</v>
      </c>
      <c r="LM64" s="46">
        <f t="shared" si="154"/>
        <v>0</v>
      </c>
      <c r="LN64" s="45">
        <f t="shared" si="155"/>
        <v>0</v>
      </c>
      <c r="LO64" s="116">
        <f t="shared" si="308"/>
        <v>0</v>
      </c>
      <c r="LP64" s="46"/>
      <c r="LQ64" s="45"/>
      <c r="LR64" s="116">
        <f t="shared" si="309"/>
        <v>0</v>
      </c>
      <c r="LS64" s="45"/>
      <c r="LT64" s="45"/>
      <c r="LU64" s="116">
        <f t="shared" si="310"/>
        <v>0</v>
      </c>
      <c r="LV64" s="45"/>
      <c r="LW64" s="45"/>
      <c r="LX64" s="116">
        <f t="shared" si="311"/>
        <v>0</v>
      </c>
      <c r="LY64" s="45"/>
      <c r="LZ64" s="45"/>
      <c r="MA64" s="116">
        <f t="shared" si="312"/>
        <v>0</v>
      </c>
      <c r="MB64" s="46">
        <f t="shared" si="161"/>
        <v>0</v>
      </c>
      <c r="MC64" s="45">
        <f t="shared" si="162"/>
        <v>0</v>
      </c>
      <c r="MD64" s="116">
        <f t="shared" si="313"/>
        <v>0</v>
      </c>
      <c r="ME64" s="46">
        <f t="shared" si="164"/>
        <v>0</v>
      </c>
      <c r="MF64" s="45">
        <f t="shared" si="165"/>
        <v>0</v>
      </c>
      <c r="MG64" s="116">
        <f t="shared" si="314"/>
        <v>0</v>
      </c>
      <c r="MH64" s="46"/>
      <c r="MI64" s="45"/>
      <c r="MJ64" s="116">
        <f t="shared" si="315"/>
        <v>0</v>
      </c>
      <c r="MK64" s="45"/>
      <c r="ML64" s="45"/>
      <c r="MM64" s="116">
        <f t="shared" si="316"/>
        <v>0</v>
      </c>
      <c r="MN64" s="45"/>
      <c r="MO64" s="45"/>
      <c r="MP64" s="116">
        <f t="shared" si="317"/>
        <v>0</v>
      </c>
      <c r="MQ64" s="45"/>
      <c r="MR64" s="45"/>
      <c r="MS64" s="116">
        <f t="shared" si="318"/>
        <v>0</v>
      </c>
      <c r="MT64" s="45"/>
      <c r="MU64" s="45"/>
      <c r="MV64" s="116">
        <f t="shared" si="319"/>
        <v>0</v>
      </c>
      <c r="MW64" s="46">
        <f t="shared" si="172"/>
        <v>0</v>
      </c>
      <c r="MX64" s="45">
        <f t="shared" si="173"/>
        <v>0</v>
      </c>
      <c r="MY64" s="116">
        <f t="shared" si="320"/>
        <v>0</v>
      </c>
      <c r="MZ64" s="45"/>
      <c r="NA64" s="45"/>
      <c r="NB64" s="116">
        <f t="shared" si="321"/>
        <v>0</v>
      </c>
      <c r="NC64" s="45"/>
      <c r="ND64" s="45"/>
      <c r="NE64" s="116">
        <f t="shared" si="322"/>
        <v>0</v>
      </c>
      <c r="NF64" s="46">
        <f t="shared" si="177"/>
        <v>0</v>
      </c>
      <c r="NG64" s="45">
        <f t="shared" si="178"/>
        <v>0</v>
      </c>
      <c r="NH64" s="116">
        <f t="shared" si="323"/>
        <v>0</v>
      </c>
      <c r="NI64" s="45"/>
      <c r="NJ64" s="45"/>
      <c r="NK64" s="116">
        <f t="shared" si="324"/>
        <v>0</v>
      </c>
      <c r="NL64" s="45"/>
      <c r="NM64" s="45"/>
      <c r="NN64" s="116">
        <f t="shared" si="325"/>
        <v>0</v>
      </c>
      <c r="NO64" s="46">
        <f t="shared" si="182"/>
        <v>0</v>
      </c>
      <c r="NP64" s="45">
        <f t="shared" si="183"/>
        <v>0</v>
      </c>
      <c r="NQ64" s="116">
        <f t="shared" si="326"/>
        <v>0</v>
      </c>
      <c r="NR64" s="45"/>
      <c r="NS64" s="45"/>
      <c r="NT64" s="116">
        <f t="shared" si="327"/>
        <v>0</v>
      </c>
      <c r="NU64" s="45">
        <f t="shared" si="186"/>
        <v>0</v>
      </c>
      <c r="NV64" s="45">
        <f t="shared" si="187"/>
        <v>0</v>
      </c>
      <c r="NW64" s="116">
        <f t="shared" si="328"/>
        <v>0</v>
      </c>
      <c r="NX64" s="46">
        <f t="shared" si="329"/>
        <v>0</v>
      </c>
      <c r="NY64" s="45">
        <f t="shared" si="190"/>
        <v>0</v>
      </c>
      <c r="NZ64" s="116">
        <f t="shared" si="330"/>
        <v>0</v>
      </c>
      <c r="OA64" s="46">
        <f t="shared" si="331"/>
        <v>0</v>
      </c>
      <c r="OB64" s="45">
        <f t="shared" si="332"/>
        <v>0</v>
      </c>
      <c r="OC64" s="116">
        <f t="shared" si="333"/>
        <v>0</v>
      </c>
      <c r="OD64" s="46">
        <f t="shared" si="334"/>
        <v>0</v>
      </c>
      <c r="OE64" s="45">
        <f t="shared" si="335"/>
        <v>0</v>
      </c>
      <c r="OF64" s="116">
        <f t="shared" si="336"/>
        <v>0</v>
      </c>
    </row>
    <row r="65" spans="1:396" s="29" customFormat="1" ht="16.5" thickBot="1" x14ac:dyDescent="0.3">
      <c r="A65" s="21">
        <v>55</v>
      </c>
      <c r="B65" s="22" t="s">
        <v>252</v>
      </c>
      <c r="C65" s="75" t="s">
        <v>353</v>
      </c>
      <c r="D65" s="24">
        <f>SUM(D63:D64)</f>
        <v>0</v>
      </c>
      <c r="E65" s="24">
        <f>SUM(E63:E64)</f>
        <v>0</v>
      </c>
      <c r="F65" s="113">
        <f t="shared" si="194"/>
        <v>0</v>
      </c>
      <c r="G65" s="27">
        <f>SUM(G63:G64)</f>
        <v>0</v>
      </c>
      <c r="H65" s="24">
        <f>SUM(H63:H64)</f>
        <v>0</v>
      </c>
      <c r="I65" s="113">
        <f t="shared" si="195"/>
        <v>0</v>
      </c>
      <c r="J65" s="24">
        <f>SUM(J63:J64)</f>
        <v>0</v>
      </c>
      <c r="K65" s="24">
        <f>SUM(K63:K64)</f>
        <v>0</v>
      </c>
      <c r="L65" s="113">
        <f t="shared" si="196"/>
        <v>0</v>
      </c>
      <c r="M65" s="24">
        <f>SUM(M63:M64)</f>
        <v>0</v>
      </c>
      <c r="N65" s="24">
        <f>SUM(N63:N64)</f>
        <v>0</v>
      </c>
      <c r="O65" s="113">
        <f t="shared" si="197"/>
        <v>0</v>
      </c>
      <c r="P65" s="24">
        <f>SUM(P63:P64)</f>
        <v>0</v>
      </c>
      <c r="Q65" s="24">
        <f>SUM(Q63:Q64)</f>
        <v>0</v>
      </c>
      <c r="R65" s="113">
        <f t="shared" si="198"/>
        <v>0</v>
      </c>
      <c r="S65" s="24">
        <f>SUM(S63:S64)</f>
        <v>0</v>
      </c>
      <c r="T65" s="24">
        <f>SUM(T63:T64)</f>
        <v>0</v>
      </c>
      <c r="U65" s="113">
        <f t="shared" si="199"/>
        <v>0</v>
      </c>
      <c r="V65" s="24">
        <f>SUM(V63:V64)</f>
        <v>0</v>
      </c>
      <c r="W65" s="24">
        <f>SUM(W63:W64)</f>
        <v>0</v>
      </c>
      <c r="X65" s="113">
        <f t="shared" si="200"/>
        <v>0</v>
      </c>
      <c r="Y65" s="24">
        <f>SUM(Y63:Y64)</f>
        <v>0</v>
      </c>
      <c r="Z65" s="24">
        <f>SUM(Z63:Z64)</f>
        <v>0</v>
      </c>
      <c r="AA65" s="113">
        <f t="shared" si="201"/>
        <v>0</v>
      </c>
      <c r="AB65" s="25">
        <f t="shared" si="14"/>
        <v>0</v>
      </c>
      <c r="AC65" s="24">
        <f t="shared" si="15"/>
        <v>0</v>
      </c>
      <c r="AD65" s="113">
        <f t="shared" si="202"/>
        <v>0</v>
      </c>
      <c r="AE65" s="24">
        <f>SUM(AE63:AE64)</f>
        <v>0</v>
      </c>
      <c r="AF65" s="24">
        <f>SUM(AF63:AF64)</f>
        <v>0</v>
      </c>
      <c r="AG65" s="113">
        <f t="shared" si="203"/>
        <v>0</v>
      </c>
      <c r="AH65" s="25">
        <f t="shared" si="18"/>
        <v>0</v>
      </c>
      <c r="AI65" s="24">
        <f t="shared" si="19"/>
        <v>0</v>
      </c>
      <c r="AJ65" s="113">
        <f t="shared" si="204"/>
        <v>0</v>
      </c>
      <c r="AK65" s="24">
        <f>SUM(AK63:AK64)</f>
        <v>0</v>
      </c>
      <c r="AL65" s="24">
        <f>SUM(AL63:AL64)</f>
        <v>0</v>
      </c>
      <c r="AM65" s="113">
        <f t="shared" si="205"/>
        <v>0</v>
      </c>
      <c r="AN65" s="24">
        <f>SUM(AN63:AN64)</f>
        <v>0</v>
      </c>
      <c r="AO65" s="24">
        <f>SUM(AO63:AO64)</f>
        <v>0</v>
      </c>
      <c r="AP65" s="113">
        <f t="shared" si="206"/>
        <v>0</v>
      </c>
      <c r="AQ65" s="24">
        <f>SUM(AQ63:AQ64)</f>
        <v>0</v>
      </c>
      <c r="AR65" s="24">
        <f>SUM(AR63:AR64)</f>
        <v>0</v>
      </c>
      <c r="AS65" s="113">
        <f t="shared" si="207"/>
        <v>0</v>
      </c>
      <c r="AT65" s="24">
        <f>SUM(AT63:AT64)</f>
        <v>0</v>
      </c>
      <c r="AU65" s="24">
        <f>SUM(AU63:AU64)</f>
        <v>0</v>
      </c>
      <c r="AV65" s="113">
        <f t="shared" si="208"/>
        <v>0</v>
      </c>
      <c r="AW65" s="24">
        <f>SUM(AW63:AW64)</f>
        <v>0</v>
      </c>
      <c r="AX65" s="24">
        <f>SUM(AX63:AX64)</f>
        <v>0</v>
      </c>
      <c r="AY65" s="113">
        <f t="shared" si="209"/>
        <v>0</v>
      </c>
      <c r="AZ65" s="24">
        <f>SUM(AZ63:AZ64)</f>
        <v>0</v>
      </c>
      <c r="BA65" s="24">
        <f>SUM(BA63:BA64)</f>
        <v>0</v>
      </c>
      <c r="BB65" s="113">
        <f t="shared" si="210"/>
        <v>0</v>
      </c>
      <c r="BC65" s="24">
        <f>SUM(BC63:BC64)</f>
        <v>0</v>
      </c>
      <c r="BD65" s="24">
        <f>SUM(BD63:BD64)</f>
        <v>0</v>
      </c>
      <c r="BE65" s="113">
        <f t="shared" si="211"/>
        <v>0</v>
      </c>
      <c r="BF65" s="24">
        <f>SUM(BF63:BF64)</f>
        <v>0</v>
      </c>
      <c r="BG65" s="24">
        <f>SUM(BG63:BG64)</f>
        <v>0</v>
      </c>
      <c r="BH65" s="113">
        <f t="shared" si="212"/>
        <v>0</v>
      </c>
      <c r="BI65" s="24">
        <f>SUM(BI63:BI64)</f>
        <v>0</v>
      </c>
      <c r="BJ65" s="24">
        <f>SUM(BJ63:BJ64)</f>
        <v>0</v>
      </c>
      <c r="BK65" s="113">
        <f t="shared" si="213"/>
        <v>0</v>
      </c>
      <c r="BL65" s="25">
        <f t="shared" si="214"/>
        <v>0</v>
      </c>
      <c r="BM65" s="24">
        <f t="shared" si="215"/>
        <v>0</v>
      </c>
      <c r="BN65" s="113">
        <f t="shared" si="216"/>
        <v>0</v>
      </c>
      <c r="BO65" s="25">
        <f>SUM(BO63:BO64)</f>
        <v>0</v>
      </c>
      <c r="BP65" s="24">
        <f>SUM(BP63:BP64)</f>
        <v>0</v>
      </c>
      <c r="BQ65" s="113">
        <f t="shared" si="217"/>
        <v>0</v>
      </c>
      <c r="BR65" s="25">
        <f>SUM(BR63:BR64)</f>
        <v>0</v>
      </c>
      <c r="BS65" s="24">
        <f>SUM(BS63:BS64)</f>
        <v>0</v>
      </c>
      <c r="BT65" s="113">
        <f t="shared" si="218"/>
        <v>0</v>
      </c>
      <c r="BU65" s="25">
        <f>SUM(BU63:BU64)</f>
        <v>0</v>
      </c>
      <c r="BV65" s="24">
        <f>SUM(BV63:BV64)</f>
        <v>0</v>
      </c>
      <c r="BW65" s="113">
        <f t="shared" si="219"/>
        <v>0</v>
      </c>
      <c r="BX65" s="25">
        <f>SUM(BX63:BX64)</f>
        <v>0</v>
      </c>
      <c r="BY65" s="24">
        <f>SUM(BY63:BY64)</f>
        <v>0</v>
      </c>
      <c r="BZ65" s="113">
        <f t="shared" si="220"/>
        <v>0</v>
      </c>
      <c r="CA65" s="25">
        <f>SUM(CA63:CA64)</f>
        <v>0</v>
      </c>
      <c r="CB65" s="24">
        <f>SUM(CB63:CB64)</f>
        <v>0</v>
      </c>
      <c r="CC65" s="113">
        <f t="shared" si="221"/>
        <v>0</v>
      </c>
      <c r="CD65" s="25">
        <f>SUM(CD63:CD64)</f>
        <v>0</v>
      </c>
      <c r="CE65" s="24">
        <f>SUM(CE63:CE64)</f>
        <v>0</v>
      </c>
      <c r="CF65" s="113">
        <f t="shared" si="222"/>
        <v>0</v>
      </c>
      <c r="CG65" s="25">
        <f>SUM(CG63:CG64)</f>
        <v>0</v>
      </c>
      <c r="CH65" s="24">
        <f>SUM(CH63:CH64)</f>
        <v>0</v>
      </c>
      <c r="CI65" s="113">
        <f t="shared" si="223"/>
        <v>0</v>
      </c>
      <c r="CJ65" s="25">
        <f>SUM(CJ63:CJ64)</f>
        <v>0</v>
      </c>
      <c r="CK65" s="24">
        <f>SUM(CK63:CK64)</f>
        <v>0</v>
      </c>
      <c r="CL65" s="113">
        <f t="shared" si="224"/>
        <v>0</v>
      </c>
      <c r="CM65" s="25">
        <f t="shared" si="41"/>
        <v>0</v>
      </c>
      <c r="CN65" s="24">
        <f t="shared" si="42"/>
        <v>0</v>
      </c>
      <c r="CO65" s="113">
        <f t="shared" si="225"/>
        <v>0</v>
      </c>
      <c r="CP65" s="25">
        <f>SUM(CP63:CP64)</f>
        <v>0</v>
      </c>
      <c r="CQ65" s="24">
        <f>SUM(CQ63:CQ64)</f>
        <v>0</v>
      </c>
      <c r="CR65" s="113">
        <f t="shared" si="226"/>
        <v>0</v>
      </c>
      <c r="CS65" s="25">
        <f>SUM(CS63:CS64)</f>
        <v>0</v>
      </c>
      <c r="CT65" s="24">
        <f>SUM(CT63:CT64)</f>
        <v>0</v>
      </c>
      <c r="CU65" s="113">
        <f t="shared" si="227"/>
        <v>0</v>
      </c>
      <c r="CV65" s="25">
        <f>SUM(CV63:CV64)</f>
        <v>0</v>
      </c>
      <c r="CW65" s="24">
        <f>SUM(CW63:CW64)</f>
        <v>0</v>
      </c>
      <c r="CX65" s="113">
        <f t="shared" si="228"/>
        <v>0</v>
      </c>
      <c r="CY65" s="25">
        <f>SUM(CY63:CY64)</f>
        <v>0</v>
      </c>
      <c r="CZ65" s="24">
        <f>SUM(CZ63:CZ64)</f>
        <v>0</v>
      </c>
      <c r="DA65" s="113">
        <f t="shared" si="229"/>
        <v>0</v>
      </c>
      <c r="DB65" s="25">
        <f>SUM(DB63:DB64)</f>
        <v>0</v>
      </c>
      <c r="DC65" s="24">
        <f>SUM(DC63:DC64)</f>
        <v>0</v>
      </c>
      <c r="DD65" s="113">
        <f t="shared" si="230"/>
        <v>0</v>
      </c>
      <c r="DE65" s="25">
        <f t="shared" si="49"/>
        <v>0</v>
      </c>
      <c r="DF65" s="24">
        <f t="shared" si="50"/>
        <v>0</v>
      </c>
      <c r="DG65" s="113">
        <f t="shared" si="231"/>
        <v>0</v>
      </c>
      <c r="DH65" s="25">
        <f>SUM(DH63:DH64)</f>
        <v>0</v>
      </c>
      <c r="DI65" s="24">
        <f>SUM(DI63:DI64)</f>
        <v>0</v>
      </c>
      <c r="DJ65" s="113">
        <f t="shared" si="232"/>
        <v>0</v>
      </c>
      <c r="DK65" s="25">
        <f>SUM(DK63:DK64)</f>
        <v>0</v>
      </c>
      <c r="DL65" s="24">
        <f>SUM(DL63:DL64)</f>
        <v>0</v>
      </c>
      <c r="DM65" s="113">
        <f t="shared" si="233"/>
        <v>0</v>
      </c>
      <c r="DN65" s="24">
        <f>SUM(DN63:DN64)</f>
        <v>0</v>
      </c>
      <c r="DO65" s="24">
        <f>SUM(DO63:DO64)</f>
        <v>0</v>
      </c>
      <c r="DP65" s="113">
        <f t="shared" si="234"/>
        <v>0</v>
      </c>
      <c r="DQ65" s="25">
        <f>SUM(DQ63:DQ64)</f>
        <v>0</v>
      </c>
      <c r="DR65" s="24">
        <f>SUM(DR63:DR64)</f>
        <v>0</v>
      </c>
      <c r="DS65" s="113">
        <f t="shared" si="235"/>
        <v>0</v>
      </c>
      <c r="DT65" s="24">
        <f>SUM(DT63:DT64)</f>
        <v>0</v>
      </c>
      <c r="DU65" s="24">
        <f>SUM(DU63:DU64)</f>
        <v>0</v>
      </c>
      <c r="DV65" s="113">
        <f t="shared" si="236"/>
        <v>0</v>
      </c>
      <c r="DW65" s="25">
        <f>SUM(DW63:DW64)</f>
        <v>0</v>
      </c>
      <c r="DX65" s="24">
        <f>SUM(DX63:DX64)</f>
        <v>0</v>
      </c>
      <c r="DY65" s="113">
        <f t="shared" si="237"/>
        <v>0</v>
      </c>
      <c r="DZ65" s="25">
        <f>SUM(DZ63:DZ64)</f>
        <v>0</v>
      </c>
      <c r="EA65" s="24">
        <f>SUM(EA63:EA64)</f>
        <v>0</v>
      </c>
      <c r="EB65" s="113">
        <f t="shared" si="238"/>
        <v>0</v>
      </c>
      <c r="EC65" s="25">
        <f t="shared" si="59"/>
        <v>0</v>
      </c>
      <c r="ED65" s="24">
        <f t="shared" si="60"/>
        <v>0</v>
      </c>
      <c r="EE65" s="113">
        <f t="shared" si="239"/>
        <v>0</v>
      </c>
      <c r="EF65" s="25">
        <f>SUM(EF63:EF64)</f>
        <v>0</v>
      </c>
      <c r="EG65" s="24">
        <f>SUM(EG63:EG64)</f>
        <v>0</v>
      </c>
      <c r="EH65" s="113">
        <f t="shared" si="240"/>
        <v>0</v>
      </c>
      <c r="EI65" s="24">
        <f>SUM(EI63:EI64)</f>
        <v>0</v>
      </c>
      <c r="EJ65" s="24">
        <f>SUM(EJ63:EJ64)</f>
        <v>0</v>
      </c>
      <c r="EK65" s="113">
        <f t="shared" si="241"/>
        <v>0</v>
      </c>
      <c r="EL65" s="25">
        <f>SUM(EL63:EL64)</f>
        <v>0</v>
      </c>
      <c r="EM65" s="24">
        <f>SUM(EM63:EM64)</f>
        <v>0</v>
      </c>
      <c r="EN65" s="113">
        <f t="shared" si="242"/>
        <v>0</v>
      </c>
      <c r="EO65" s="25">
        <f t="shared" si="65"/>
        <v>0</v>
      </c>
      <c r="EP65" s="24">
        <f t="shared" si="66"/>
        <v>0</v>
      </c>
      <c r="EQ65" s="113">
        <f t="shared" si="243"/>
        <v>0</v>
      </c>
      <c r="ER65" s="24">
        <f>SUM(ER63:ER64)</f>
        <v>0</v>
      </c>
      <c r="ES65" s="24">
        <f>SUM(ES63:ES64)</f>
        <v>0</v>
      </c>
      <c r="ET65" s="113">
        <f t="shared" si="244"/>
        <v>0</v>
      </c>
      <c r="EU65" s="25">
        <f>SUM(EU63:EU64)</f>
        <v>0</v>
      </c>
      <c r="EV65" s="24">
        <f>SUM(EV63:EV64)</f>
        <v>0</v>
      </c>
      <c r="EW65" s="113">
        <f t="shared" si="245"/>
        <v>0</v>
      </c>
      <c r="EX65" s="25">
        <f>SUM(EX63:EX64)</f>
        <v>0</v>
      </c>
      <c r="EY65" s="24">
        <f>SUM(EY63:EY64)</f>
        <v>0</v>
      </c>
      <c r="EZ65" s="113">
        <f t="shared" si="246"/>
        <v>0</v>
      </c>
      <c r="FA65" s="25">
        <f>SUM(FA63:FA64)</f>
        <v>0</v>
      </c>
      <c r="FB65" s="24">
        <f>SUM(FB63:FB64)</f>
        <v>0</v>
      </c>
      <c r="FC65" s="113">
        <f t="shared" si="247"/>
        <v>0</v>
      </c>
      <c r="FD65" s="25">
        <f>SUM(FD63:FD64)</f>
        <v>0</v>
      </c>
      <c r="FE65" s="24">
        <f>SUM(FE63:FE64)</f>
        <v>0</v>
      </c>
      <c r="FF65" s="113">
        <f t="shared" si="248"/>
        <v>0</v>
      </c>
      <c r="FG65" s="25">
        <f>SUM(FG63:FG64)</f>
        <v>0</v>
      </c>
      <c r="FH65" s="24">
        <f>SUM(FH63:FH64)</f>
        <v>0</v>
      </c>
      <c r="FI65" s="113">
        <f t="shared" si="249"/>
        <v>0</v>
      </c>
      <c r="FJ65" s="25">
        <f t="shared" si="74"/>
        <v>0</v>
      </c>
      <c r="FK65" s="24">
        <f t="shared" si="75"/>
        <v>0</v>
      </c>
      <c r="FL65" s="113">
        <f t="shared" si="250"/>
        <v>0</v>
      </c>
      <c r="FM65" s="25">
        <f>SUM(FM63:FM64)</f>
        <v>0</v>
      </c>
      <c r="FN65" s="24">
        <f>SUM(FN63:FN64)</f>
        <v>0</v>
      </c>
      <c r="FO65" s="113">
        <f t="shared" si="251"/>
        <v>0</v>
      </c>
      <c r="FP65" s="25">
        <f>SUM(FP63:FP64)</f>
        <v>0</v>
      </c>
      <c r="FQ65" s="24">
        <f>SUM(FQ63:FQ64)</f>
        <v>0</v>
      </c>
      <c r="FR65" s="113">
        <f t="shared" si="252"/>
        <v>0</v>
      </c>
      <c r="FS65" s="24">
        <f>SUM(FS63:FS64)</f>
        <v>0</v>
      </c>
      <c r="FT65" s="24">
        <f>SUM(FT63:FT64)</f>
        <v>0</v>
      </c>
      <c r="FU65" s="113">
        <f t="shared" si="253"/>
        <v>0</v>
      </c>
      <c r="FV65" s="25">
        <f>SUM(FV63:FV64)</f>
        <v>0</v>
      </c>
      <c r="FW65" s="24">
        <f>SUM(FW63:FW64)</f>
        <v>0</v>
      </c>
      <c r="FX65" s="113">
        <f t="shared" si="254"/>
        <v>0</v>
      </c>
      <c r="FY65" s="25">
        <f>SUM(FY63:FY64)</f>
        <v>0</v>
      </c>
      <c r="FZ65" s="24">
        <f>SUM(FZ63:FZ64)</f>
        <v>0</v>
      </c>
      <c r="GA65" s="113">
        <f t="shared" si="255"/>
        <v>0</v>
      </c>
      <c r="GB65" s="25">
        <f t="shared" si="82"/>
        <v>0</v>
      </c>
      <c r="GC65" s="24">
        <f t="shared" si="83"/>
        <v>0</v>
      </c>
      <c r="GD65" s="113">
        <f t="shared" si="256"/>
        <v>0</v>
      </c>
      <c r="GE65" s="25">
        <f>SUM(GE63:GE64)</f>
        <v>0</v>
      </c>
      <c r="GF65" s="24">
        <f>SUM(GF63:GF64)</f>
        <v>0</v>
      </c>
      <c r="GG65" s="113">
        <f t="shared" si="257"/>
        <v>0</v>
      </c>
      <c r="GH65" s="25">
        <f t="shared" si="258"/>
        <v>0</v>
      </c>
      <c r="GI65" s="24">
        <f t="shared" si="86"/>
        <v>0</v>
      </c>
      <c r="GJ65" s="113">
        <f t="shared" si="259"/>
        <v>0</v>
      </c>
      <c r="GK65" s="24">
        <f>SUM(GK63:GK64)</f>
        <v>0</v>
      </c>
      <c r="GL65" s="24">
        <f>SUM(GL63:GL64)</f>
        <v>0</v>
      </c>
      <c r="GM65" s="113">
        <f t="shared" si="260"/>
        <v>0</v>
      </c>
      <c r="GN65" s="24">
        <f>SUM(GN63:GN64)</f>
        <v>0</v>
      </c>
      <c r="GO65" s="24">
        <f>SUM(GO63:GO64)</f>
        <v>0</v>
      </c>
      <c r="GP65" s="113">
        <f t="shared" si="261"/>
        <v>0</v>
      </c>
      <c r="GQ65" s="25">
        <f t="shared" si="90"/>
        <v>0</v>
      </c>
      <c r="GR65" s="24">
        <f t="shared" si="91"/>
        <v>0</v>
      </c>
      <c r="GS65" s="113">
        <f t="shared" si="262"/>
        <v>0</v>
      </c>
      <c r="GT65" s="25">
        <f t="shared" si="263"/>
        <v>0</v>
      </c>
      <c r="GU65" s="24">
        <f t="shared" si="264"/>
        <v>0</v>
      </c>
      <c r="GV65" s="113">
        <f t="shared" si="265"/>
        <v>0</v>
      </c>
      <c r="GW65" s="24">
        <f>SUM(GW63:GW64)</f>
        <v>0</v>
      </c>
      <c r="GX65" s="24">
        <f>SUM(GX63:GX64)</f>
        <v>0</v>
      </c>
      <c r="GY65" s="113">
        <f t="shared" si="266"/>
        <v>0</v>
      </c>
      <c r="GZ65" s="24">
        <f>SUM(GZ63:GZ64)</f>
        <v>0</v>
      </c>
      <c r="HA65" s="24">
        <f>SUM(HA63:HA64)</f>
        <v>0</v>
      </c>
      <c r="HB65" s="113">
        <f t="shared" si="267"/>
        <v>0</v>
      </c>
      <c r="HC65" s="24">
        <f>SUM(HC63:HC64)</f>
        <v>0</v>
      </c>
      <c r="HD65" s="24">
        <f>SUM(HD63:HD64)</f>
        <v>0</v>
      </c>
      <c r="HE65" s="113">
        <f t="shared" si="268"/>
        <v>0</v>
      </c>
      <c r="HF65" s="24">
        <f>SUM(HF63:HF64)</f>
        <v>0</v>
      </c>
      <c r="HG65" s="24">
        <f>SUM(HG63:HG64)</f>
        <v>0</v>
      </c>
      <c r="HH65" s="113">
        <f t="shared" si="269"/>
        <v>0</v>
      </c>
      <c r="HI65" s="24">
        <f>SUM(HI63:HI64)</f>
        <v>0</v>
      </c>
      <c r="HJ65" s="24">
        <f>SUM(HJ63:HJ64)</f>
        <v>0</v>
      </c>
      <c r="HK65" s="113">
        <f t="shared" si="270"/>
        <v>0</v>
      </c>
      <c r="HL65" s="25">
        <f>SUM(HL63:HL64)</f>
        <v>0</v>
      </c>
      <c r="HM65" s="24">
        <f>SUM(HM63:HM64)</f>
        <v>0</v>
      </c>
      <c r="HN65" s="113">
        <f t="shared" si="271"/>
        <v>0</v>
      </c>
      <c r="HO65" s="25">
        <f>SUM(HO63:HO64)</f>
        <v>0</v>
      </c>
      <c r="HP65" s="24">
        <f>SUM(HP63:HP64)</f>
        <v>0</v>
      </c>
      <c r="HQ65" s="113">
        <f t="shared" si="272"/>
        <v>0</v>
      </c>
      <c r="HR65" s="25">
        <f>SUM(HR63:HR64)</f>
        <v>0</v>
      </c>
      <c r="HS65" s="24">
        <f>SUM(HS63:HS64)</f>
        <v>0</v>
      </c>
      <c r="HT65" s="113">
        <f t="shared" si="273"/>
        <v>0</v>
      </c>
      <c r="HU65" s="25">
        <f t="shared" si="274"/>
        <v>0</v>
      </c>
      <c r="HV65" s="24">
        <f t="shared" si="275"/>
        <v>0</v>
      </c>
      <c r="HW65" s="113">
        <f t="shared" si="276"/>
        <v>0</v>
      </c>
      <c r="HX65" s="25">
        <f>SUM(HX63:HX64)</f>
        <v>0</v>
      </c>
      <c r="HY65" s="24">
        <f>SUM(HY63:HY64)</f>
        <v>0</v>
      </c>
      <c r="HZ65" s="113">
        <f t="shared" si="277"/>
        <v>0</v>
      </c>
      <c r="IA65" s="25">
        <f t="shared" si="106"/>
        <v>0</v>
      </c>
      <c r="IB65" s="24">
        <f t="shared" si="107"/>
        <v>0</v>
      </c>
      <c r="IC65" s="113">
        <f t="shared" si="278"/>
        <v>0</v>
      </c>
      <c r="ID65" s="25">
        <f>SUM(ID63:ID64)</f>
        <v>0</v>
      </c>
      <c r="IE65" s="24">
        <f>SUM(IE63:IE64)</f>
        <v>0</v>
      </c>
      <c r="IF65" s="113">
        <f t="shared" si="279"/>
        <v>0</v>
      </c>
      <c r="IG65" s="25">
        <f>SUM(IG63:IG64)</f>
        <v>0</v>
      </c>
      <c r="IH65" s="24">
        <f>SUM(IH63:IH64)</f>
        <v>0</v>
      </c>
      <c r="II65" s="113">
        <f t="shared" si="280"/>
        <v>0</v>
      </c>
      <c r="IJ65" s="25">
        <f t="shared" si="111"/>
        <v>0</v>
      </c>
      <c r="IK65" s="24">
        <f t="shared" si="112"/>
        <v>0</v>
      </c>
      <c r="IL65" s="113">
        <f t="shared" si="281"/>
        <v>0</v>
      </c>
      <c r="IM65" s="25">
        <f>SUM(IM63:IM64)</f>
        <v>0</v>
      </c>
      <c r="IN65" s="24">
        <f>SUM(IN63:IN64)</f>
        <v>0</v>
      </c>
      <c r="IO65" s="113">
        <f t="shared" si="282"/>
        <v>0</v>
      </c>
      <c r="IP65" s="25">
        <f>SUM(IP63:IP64)</f>
        <v>0</v>
      </c>
      <c r="IQ65" s="24">
        <f>SUM(IQ63:IQ64)</f>
        <v>0</v>
      </c>
      <c r="IR65" s="113">
        <f t="shared" si="283"/>
        <v>0</v>
      </c>
      <c r="IS65" s="25">
        <f t="shared" si="116"/>
        <v>0</v>
      </c>
      <c r="IT65" s="24">
        <f t="shared" si="117"/>
        <v>0</v>
      </c>
      <c r="IU65" s="113">
        <f t="shared" si="284"/>
        <v>0</v>
      </c>
      <c r="IV65" s="25">
        <f>SUM(IV63:IV64)</f>
        <v>0</v>
      </c>
      <c r="IW65" s="24">
        <f>SUM(IW63:IW64)</f>
        <v>0</v>
      </c>
      <c r="IX65" s="113">
        <f t="shared" si="285"/>
        <v>0</v>
      </c>
      <c r="IY65" s="25">
        <f>SUM(IY63:IY64)</f>
        <v>0</v>
      </c>
      <c r="IZ65" s="24">
        <f>SUM(IZ63:IZ64)</f>
        <v>0</v>
      </c>
      <c r="JA65" s="113">
        <f t="shared" si="286"/>
        <v>0</v>
      </c>
      <c r="JB65" s="25">
        <f t="shared" si="121"/>
        <v>0</v>
      </c>
      <c r="JC65" s="24">
        <f t="shared" si="122"/>
        <v>0</v>
      </c>
      <c r="JD65" s="113">
        <f t="shared" si="287"/>
        <v>0</v>
      </c>
      <c r="JE65" s="25">
        <f>SUM(JE63:JE64)</f>
        <v>0</v>
      </c>
      <c r="JF65" s="24">
        <f>SUM(JF63:JF64)</f>
        <v>0</v>
      </c>
      <c r="JG65" s="113">
        <f t="shared" si="288"/>
        <v>0</v>
      </c>
      <c r="JH65" s="25">
        <f>SUM(JH63:JH64)</f>
        <v>0</v>
      </c>
      <c r="JI65" s="24">
        <f>SUM(JI63:JI64)</f>
        <v>0</v>
      </c>
      <c r="JJ65" s="113">
        <f t="shared" si="289"/>
        <v>0</v>
      </c>
      <c r="JK65" s="25">
        <f t="shared" si="126"/>
        <v>0</v>
      </c>
      <c r="JL65" s="24">
        <f t="shared" si="127"/>
        <v>0</v>
      </c>
      <c r="JM65" s="113">
        <f t="shared" si="290"/>
        <v>0</v>
      </c>
      <c r="JN65" s="25">
        <f>SUM(JN63:JN64)</f>
        <v>0</v>
      </c>
      <c r="JO65" s="24">
        <f>SUM(JO63:JO64)</f>
        <v>0</v>
      </c>
      <c r="JP65" s="113">
        <f t="shared" si="291"/>
        <v>0</v>
      </c>
      <c r="JQ65" s="25">
        <f t="shared" si="130"/>
        <v>0</v>
      </c>
      <c r="JR65" s="24">
        <f t="shared" si="131"/>
        <v>0</v>
      </c>
      <c r="JS65" s="113">
        <f t="shared" si="292"/>
        <v>0</v>
      </c>
      <c r="JT65" s="25">
        <f>SUM(JT63:JT64)</f>
        <v>0</v>
      </c>
      <c r="JU65" s="24">
        <f>SUM(JU63:JU64)</f>
        <v>0</v>
      </c>
      <c r="JV65" s="113">
        <f t="shared" si="293"/>
        <v>0</v>
      </c>
      <c r="JW65" s="25">
        <f>SUM(JW63:JW64)</f>
        <v>0</v>
      </c>
      <c r="JX65" s="24">
        <f>SUM(JX63:JX64)</f>
        <v>0</v>
      </c>
      <c r="JY65" s="113">
        <f t="shared" si="294"/>
        <v>0</v>
      </c>
      <c r="JZ65" s="25">
        <f>SUM(JZ63:JZ64)</f>
        <v>0</v>
      </c>
      <c r="KA65" s="24">
        <f>SUM(KA63:KA64)</f>
        <v>0</v>
      </c>
      <c r="KB65" s="113">
        <f t="shared" si="295"/>
        <v>0</v>
      </c>
      <c r="KC65" s="25">
        <f t="shared" si="136"/>
        <v>0</v>
      </c>
      <c r="KD65" s="24">
        <f t="shared" si="137"/>
        <v>0</v>
      </c>
      <c r="KE65" s="113">
        <f t="shared" si="296"/>
        <v>0</v>
      </c>
      <c r="KF65" s="25">
        <f>SUM(KF63:KF64)</f>
        <v>0</v>
      </c>
      <c r="KG65" s="24">
        <f>SUM(KG63:KG64)</f>
        <v>0</v>
      </c>
      <c r="KH65" s="113">
        <f t="shared" si="297"/>
        <v>0</v>
      </c>
      <c r="KI65" s="25">
        <f>SUM(KI63:KI64)</f>
        <v>0</v>
      </c>
      <c r="KJ65" s="24">
        <f>SUM(KJ63:KJ64)</f>
        <v>0</v>
      </c>
      <c r="KK65" s="113">
        <f t="shared" si="298"/>
        <v>0</v>
      </c>
      <c r="KL65" s="25">
        <f>SUM(KL63:KL64)</f>
        <v>0</v>
      </c>
      <c r="KM65" s="24">
        <f>SUM(KM63:KM64)</f>
        <v>0</v>
      </c>
      <c r="KN65" s="113">
        <f t="shared" si="299"/>
        <v>0</v>
      </c>
      <c r="KO65" s="25">
        <f>SUM(KO63:KO64)</f>
        <v>0</v>
      </c>
      <c r="KP65" s="24">
        <f>SUM(KP63:KP64)</f>
        <v>0</v>
      </c>
      <c r="KQ65" s="113">
        <f t="shared" si="300"/>
        <v>0</v>
      </c>
      <c r="KR65" s="25">
        <f t="shared" si="143"/>
        <v>0</v>
      </c>
      <c r="KS65" s="24">
        <f t="shared" si="144"/>
        <v>0</v>
      </c>
      <c r="KT65" s="113">
        <f t="shared" si="301"/>
        <v>0</v>
      </c>
      <c r="KU65" s="25">
        <f t="shared" si="146"/>
        <v>0</v>
      </c>
      <c r="KV65" s="24">
        <f t="shared" si="147"/>
        <v>0</v>
      </c>
      <c r="KW65" s="113">
        <f t="shared" si="302"/>
        <v>0</v>
      </c>
      <c r="KX65" s="24">
        <f>SUM(KX63:KX64)</f>
        <v>0</v>
      </c>
      <c r="KY65" s="24">
        <f>SUM(KY63:KY64)</f>
        <v>0</v>
      </c>
      <c r="KZ65" s="113">
        <f t="shared" si="303"/>
        <v>0</v>
      </c>
      <c r="LA65" s="24">
        <f>SUM(LA63:LA64)</f>
        <v>0</v>
      </c>
      <c r="LB65" s="24">
        <f>SUM(LB63:LB64)</f>
        <v>0</v>
      </c>
      <c r="LC65" s="113">
        <f t="shared" si="304"/>
        <v>0</v>
      </c>
      <c r="LD65" s="24">
        <f>SUM(LD63:LD64)</f>
        <v>114224</v>
      </c>
      <c r="LE65" s="24">
        <f>SUM(LE63:LE64)</f>
        <v>0</v>
      </c>
      <c r="LF65" s="113">
        <f t="shared" si="305"/>
        <v>114224</v>
      </c>
      <c r="LG65" s="24">
        <f>SUM(LG63:LG64)</f>
        <v>0</v>
      </c>
      <c r="LH65" s="24">
        <f>SUM(LH63:LH64)</f>
        <v>0</v>
      </c>
      <c r="LI65" s="113">
        <f t="shared" si="306"/>
        <v>0</v>
      </c>
      <c r="LJ65" s="24">
        <f>SUM(LJ63:LJ64)</f>
        <v>0</v>
      </c>
      <c r="LK65" s="24">
        <f>SUM(LK63:LK64)</f>
        <v>0</v>
      </c>
      <c r="LL65" s="113">
        <f t="shared" si="307"/>
        <v>0</v>
      </c>
      <c r="LM65" s="25">
        <f t="shared" si="154"/>
        <v>114224</v>
      </c>
      <c r="LN65" s="24">
        <f t="shared" si="155"/>
        <v>0</v>
      </c>
      <c r="LO65" s="113">
        <f t="shared" si="308"/>
        <v>114224</v>
      </c>
      <c r="LP65" s="25">
        <f>SUM(LP63:LP64)</f>
        <v>0</v>
      </c>
      <c r="LQ65" s="24">
        <f>SUM(LQ63:LQ64)</f>
        <v>0</v>
      </c>
      <c r="LR65" s="113">
        <f t="shared" si="309"/>
        <v>0</v>
      </c>
      <c r="LS65" s="24">
        <f>SUM(LS63:LS64)</f>
        <v>0</v>
      </c>
      <c r="LT65" s="24">
        <f>SUM(LT63:LT64)</f>
        <v>0</v>
      </c>
      <c r="LU65" s="113">
        <f t="shared" si="310"/>
        <v>0</v>
      </c>
      <c r="LV65" s="24">
        <f>SUM(LV63:LV64)</f>
        <v>0</v>
      </c>
      <c r="LW65" s="24">
        <f>SUM(LW63:LW64)</f>
        <v>0</v>
      </c>
      <c r="LX65" s="113">
        <f t="shared" si="311"/>
        <v>0</v>
      </c>
      <c r="LY65" s="24">
        <f>SUM(LY63:LY64)</f>
        <v>0</v>
      </c>
      <c r="LZ65" s="24">
        <f>SUM(LZ63:LZ64)</f>
        <v>0</v>
      </c>
      <c r="MA65" s="113">
        <f t="shared" si="312"/>
        <v>0</v>
      </c>
      <c r="MB65" s="25">
        <f t="shared" si="161"/>
        <v>0</v>
      </c>
      <c r="MC65" s="24">
        <f t="shared" si="162"/>
        <v>0</v>
      </c>
      <c r="MD65" s="113">
        <f t="shared" si="313"/>
        <v>0</v>
      </c>
      <c r="ME65" s="25">
        <f t="shared" si="164"/>
        <v>114224</v>
      </c>
      <c r="MF65" s="24">
        <f t="shared" si="165"/>
        <v>0</v>
      </c>
      <c r="MG65" s="113">
        <f t="shared" si="314"/>
        <v>114224</v>
      </c>
      <c r="MH65" s="25">
        <f>SUM(MH63:MH64)</f>
        <v>0</v>
      </c>
      <c r="MI65" s="24">
        <f>SUM(MI63:MI64)</f>
        <v>0</v>
      </c>
      <c r="MJ65" s="113">
        <f t="shared" si="315"/>
        <v>0</v>
      </c>
      <c r="MK65" s="24">
        <f>SUM(MK63:MK64)</f>
        <v>0</v>
      </c>
      <c r="ML65" s="24">
        <f>SUM(ML63:ML64)</f>
        <v>0</v>
      </c>
      <c r="MM65" s="113">
        <f t="shared" si="316"/>
        <v>0</v>
      </c>
      <c r="MN65" s="24">
        <f>SUM(MN63:MN64)</f>
        <v>0</v>
      </c>
      <c r="MO65" s="24">
        <f>SUM(MO63:MO64)</f>
        <v>0</v>
      </c>
      <c r="MP65" s="113">
        <f t="shared" si="317"/>
        <v>0</v>
      </c>
      <c r="MQ65" s="24">
        <f>SUM(MQ63:MQ64)</f>
        <v>0</v>
      </c>
      <c r="MR65" s="24">
        <f>SUM(MR63:MR64)</f>
        <v>0</v>
      </c>
      <c r="MS65" s="113">
        <f t="shared" si="318"/>
        <v>0</v>
      </c>
      <c r="MT65" s="24">
        <f>SUM(MT63:MT64)</f>
        <v>0</v>
      </c>
      <c r="MU65" s="24">
        <f>SUM(MU63:MU64)</f>
        <v>0</v>
      </c>
      <c r="MV65" s="113">
        <f t="shared" si="319"/>
        <v>0</v>
      </c>
      <c r="MW65" s="25">
        <f t="shared" si="172"/>
        <v>0</v>
      </c>
      <c r="MX65" s="24">
        <f t="shared" si="173"/>
        <v>0</v>
      </c>
      <c r="MY65" s="113">
        <f t="shared" si="320"/>
        <v>0</v>
      </c>
      <c r="MZ65" s="24">
        <f>SUM(MZ63:MZ64)</f>
        <v>0</v>
      </c>
      <c r="NA65" s="24">
        <f>SUM(NA63:NA64)</f>
        <v>0</v>
      </c>
      <c r="NB65" s="113">
        <f t="shared" si="321"/>
        <v>0</v>
      </c>
      <c r="NC65" s="24">
        <f>SUM(NC63:NC64)</f>
        <v>0</v>
      </c>
      <c r="ND65" s="24">
        <f>SUM(ND63:ND64)</f>
        <v>0</v>
      </c>
      <c r="NE65" s="113">
        <f t="shared" si="322"/>
        <v>0</v>
      </c>
      <c r="NF65" s="25">
        <f t="shared" si="177"/>
        <v>0</v>
      </c>
      <c r="NG65" s="24">
        <f t="shared" si="178"/>
        <v>0</v>
      </c>
      <c r="NH65" s="113">
        <f t="shared" si="323"/>
        <v>0</v>
      </c>
      <c r="NI65" s="24">
        <f>SUM(NI63:NI64)</f>
        <v>0</v>
      </c>
      <c r="NJ65" s="24">
        <f>SUM(NJ63:NJ64)</f>
        <v>0</v>
      </c>
      <c r="NK65" s="113">
        <f t="shared" si="324"/>
        <v>0</v>
      </c>
      <c r="NL65" s="24">
        <f>SUM(NL63:NL64)</f>
        <v>0</v>
      </c>
      <c r="NM65" s="24">
        <f>SUM(NM63:NM64)</f>
        <v>0</v>
      </c>
      <c r="NN65" s="113">
        <f t="shared" si="325"/>
        <v>0</v>
      </c>
      <c r="NO65" s="25">
        <f t="shared" si="182"/>
        <v>0</v>
      </c>
      <c r="NP65" s="24">
        <f t="shared" si="183"/>
        <v>0</v>
      </c>
      <c r="NQ65" s="113">
        <f t="shared" si="326"/>
        <v>0</v>
      </c>
      <c r="NR65" s="24">
        <f>SUM(NR63:NR64)</f>
        <v>0</v>
      </c>
      <c r="NS65" s="24">
        <f>SUM(NS63:NS64)</f>
        <v>0</v>
      </c>
      <c r="NT65" s="113">
        <f t="shared" si="327"/>
        <v>0</v>
      </c>
      <c r="NU65" s="24">
        <f t="shared" si="186"/>
        <v>0</v>
      </c>
      <c r="NV65" s="24">
        <f t="shared" si="187"/>
        <v>0</v>
      </c>
      <c r="NW65" s="113">
        <f t="shared" si="328"/>
        <v>0</v>
      </c>
      <c r="NX65" s="25">
        <f t="shared" si="329"/>
        <v>0</v>
      </c>
      <c r="NY65" s="24">
        <f t="shared" si="190"/>
        <v>0</v>
      </c>
      <c r="NZ65" s="113">
        <f t="shared" si="330"/>
        <v>0</v>
      </c>
      <c r="OA65" s="25">
        <f t="shared" si="331"/>
        <v>114224</v>
      </c>
      <c r="OB65" s="24">
        <f t="shared" si="332"/>
        <v>0</v>
      </c>
      <c r="OC65" s="113">
        <f t="shared" si="333"/>
        <v>114224</v>
      </c>
      <c r="OD65" s="25">
        <f t="shared" si="334"/>
        <v>114224</v>
      </c>
      <c r="OE65" s="24">
        <f t="shared" si="335"/>
        <v>0</v>
      </c>
      <c r="OF65" s="113">
        <f t="shared" si="336"/>
        <v>114224</v>
      </c>
    </row>
    <row r="66" spans="1:396" s="29" customFormat="1" ht="16.5" thickBot="1" x14ac:dyDescent="0.3">
      <c r="A66" s="21">
        <v>56</v>
      </c>
      <c r="B66" s="22" t="s">
        <v>253</v>
      </c>
      <c r="C66" s="75" t="s">
        <v>354</v>
      </c>
      <c r="D66" s="24">
        <f>SUM(D40,D41,D48,D58,D61,D62,D65)</f>
        <v>616454</v>
      </c>
      <c r="E66" s="24">
        <f>SUM(E40,E41,E48,E58,E61,E62,E65)</f>
        <v>3810</v>
      </c>
      <c r="F66" s="113">
        <f t="shared" si="194"/>
        <v>620264</v>
      </c>
      <c r="G66" s="27">
        <f>SUM(G40,G41,G48,G58,G61,G62,G65)</f>
        <v>1568</v>
      </c>
      <c r="H66" s="24">
        <f>SUM(H40,H41,H48,H58,H61,H62,H65)</f>
        <v>0</v>
      </c>
      <c r="I66" s="113">
        <f t="shared" si="195"/>
        <v>1568</v>
      </c>
      <c r="J66" s="24">
        <f>SUM(J40,J41,J48,J58,J61,J62,J65)</f>
        <v>2875</v>
      </c>
      <c r="K66" s="24">
        <f>SUM(K40,K41,K48,K58,K61,K62,K65)</f>
        <v>0</v>
      </c>
      <c r="L66" s="113">
        <f t="shared" si="196"/>
        <v>2875</v>
      </c>
      <c r="M66" s="24">
        <f>SUM(M40,M41,M48,M58,M61,M62,M65)</f>
        <v>3463</v>
      </c>
      <c r="N66" s="24">
        <f>SUM(N40,N41,N48,N58,N61,N62,N65)</f>
        <v>0</v>
      </c>
      <c r="O66" s="113">
        <f t="shared" si="197"/>
        <v>3463</v>
      </c>
      <c r="P66" s="24">
        <f>SUM(P40,P41,P48,P58,P61,P62,P65)</f>
        <v>1176</v>
      </c>
      <c r="Q66" s="24">
        <f>SUM(Q40,Q41,Q48,Q58,Q61,Q62,Q65)</f>
        <v>0</v>
      </c>
      <c r="R66" s="113">
        <f t="shared" si="198"/>
        <v>1176</v>
      </c>
      <c r="S66" s="24">
        <f>SUM(S40,S41,S48,S58,S61,S62,S65)</f>
        <v>5815</v>
      </c>
      <c r="T66" s="24">
        <f>SUM(T40,T41,T48,T58,T61,T62,T65)</f>
        <v>0</v>
      </c>
      <c r="U66" s="113">
        <f t="shared" si="199"/>
        <v>5815</v>
      </c>
      <c r="V66" s="24">
        <f>SUM(V40,V41,V48,V58,V61,V62,V65)</f>
        <v>980</v>
      </c>
      <c r="W66" s="24">
        <f>SUM(W40,W41,W48,W58,W61,W62,W65)</f>
        <v>0</v>
      </c>
      <c r="X66" s="113">
        <f t="shared" si="200"/>
        <v>980</v>
      </c>
      <c r="Y66" s="24">
        <f>SUM(Y40,Y41,Y48,Y58,Y61,Y62,Y65)</f>
        <v>2156</v>
      </c>
      <c r="Z66" s="24">
        <f>SUM(Z40,Z41,Z48,Z58,Z61,Z62,Z65)</f>
        <v>0</v>
      </c>
      <c r="AA66" s="113">
        <f t="shared" si="201"/>
        <v>2156</v>
      </c>
      <c r="AB66" s="25">
        <f t="shared" si="14"/>
        <v>18033</v>
      </c>
      <c r="AC66" s="24">
        <f t="shared" si="15"/>
        <v>0</v>
      </c>
      <c r="AD66" s="113">
        <f t="shared" si="202"/>
        <v>18033</v>
      </c>
      <c r="AE66" s="24">
        <f>SUM(AE40,AE41,AE48,AE58,AE61,AE62,AE65)</f>
        <v>66501</v>
      </c>
      <c r="AF66" s="24">
        <f>SUM(AF40,AF41,AF48,AF58,AF61,AF62,AF65)</f>
        <v>0</v>
      </c>
      <c r="AG66" s="113">
        <f t="shared" si="203"/>
        <v>66501</v>
      </c>
      <c r="AH66" s="25">
        <f t="shared" si="18"/>
        <v>700988</v>
      </c>
      <c r="AI66" s="24">
        <f t="shared" si="19"/>
        <v>3810</v>
      </c>
      <c r="AJ66" s="113">
        <f t="shared" si="204"/>
        <v>704798</v>
      </c>
      <c r="AK66" s="24">
        <f>SUM(AK40,AK41,AK48,AK58,AK61,AK62,AK65)</f>
        <v>24620</v>
      </c>
      <c r="AL66" s="24">
        <f>SUM(AL40,AL41,AL48,AL58,AL61,AL62,AL65)</f>
        <v>0</v>
      </c>
      <c r="AM66" s="113">
        <f t="shared" si="205"/>
        <v>24620</v>
      </c>
      <c r="AN66" s="24">
        <f>SUM(AN40,AN41,AN48,AN58,AN61,AN62,AN65)</f>
        <v>0</v>
      </c>
      <c r="AO66" s="24">
        <f>SUM(AO40,AO41,AO48,AO58,AO61,AO62,AO65)</f>
        <v>0</v>
      </c>
      <c r="AP66" s="113">
        <f t="shared" si="206"/>
        <v>0</v>
      </c>
      <c r="AQ66" s="24">
        <f>SUM(AQ40,AQ41,AQ48,AQ58,AQ61,AQ62,AQ65)</f>
        <v>10104</v>
      </c>
      <c r="AR66" s="24">
        <f>SUM(AR40,AR41,AR48,AR58,AR61,AR62,AR65)</f>
        <v>885</v>
      </c>
      <c r="AS66" s="113">
        <f t="shared" si="207"/>
        <v>10989</v>
      </c>
      <c r="AT66" s="24">
        <f>SUM(AT40,AT41,AT48,AT58,AT61,AT62,AT65)</f>
        <v>0</v>
      </c>
      <c r="AU66" s="24">
        <f>SUM(AU40,AU41,AU48,AU58,AU61,AU62,AU65)</f>
        <v>0</v>
      </c>
      <c r="AV66" s="113">
        <f t="shared" si="208"/>
        <v>0</v>
      </c>
      <c r="AW66" s="24">
        <f>SUM(AW40,AW41,AW48,AW58,AW61,AW62,AW65)</f>
        <v>0</v>
      </c>
      <c r="AX66" s="24">
        <f>SUM(AX40,AX41,AX48,AX58,AX61,AX62,AX65)</f>
        <v>0</v>
      </c>
      <c r="AY66" s="113">
        <f t="shared" si="209"/>
        <v>0</v>
      </c>
      <c r="AZ66" s="24">
        <f>SUM(AZ40,AZ41,AZ48,AZ58,AZ61,AZ62,AZ65)</f>
        <v>0</v>
      </c>
      <c r="BA66" s="24">
        <f>SUM(BA40,BA41,BA48,BA58,BA61,BA62,BA65)</f>
        <v>0</v>
      </c>
      <c r="BB66" s="113">
        <f t="shared" si="210"/>
        <v>0</v>
      </c>
      <c r="BC66" s="24">
        <f>SUM(BC40,BC41,BC48,BC58,BC61,BC62,BC65)</f>
        <v>0</v>
      </c>
      <c r="BD66" s="24">
        <f>SUM(BD40,BD41,BD48,BD58,BD61,BD62,BD65)</f>
        <v>0</v>
      </c>
      <c r="BE66" s="113">
        <f t="shared" si="211"/>
        <v>0</v>
      </c>
      <c r="BF66" s="24">
        <f>SUM(BF40,BF41,BF48,BF58,BF61,BF62,BF65)</f>
        <v>0</v>
      </c>
      <c r="BG66" s="24">
        <f>SUM(BG40,BG41,BG48,BG58,BG61,BG62,BG65)</f>
        <v>0</v>
      </c>
      <c r="BH66" s="113">
        <f t="shared" si="212"/>
        <v>0</v>
      </c>
      <c r="BI66" s="24">
        <f>SUM(BI40,BI41,BI48,BI58,BI61,BI62,BI65)</f>
        <v>0</v>
      </c>
      <c r="BJ66" s="24">
        <f>SUM(BJ40,BJ41,BJ48,BJ58,BJ61,BJ62,BJ65)</f>
        <v>0</v>
      </c>
      <c r="BK66" s="113">
        <f t="shared" si="213"/>
        <v>0</v>
      </c>
      <c r="BL66" s="25">
        <f t="shared" si="214"/>
        <v>34724</v>
      </c>
      <c r="BM66" s="24">
        <f t="shared" si="215"/>
        <v>885</v>
      </c>
      <c r="BN66" s="113">
        <f t="shared" si="216"/>
        <v>35609</v>
      </c>
      <c r="BO66" s="25">
        <f>SUM(BO40,BO41,BO48,BO58,BO61,BO62,BO65)</f>
        <v>0</v>
      </c>
      <c r="BP66" s="24">
        <f>SUM(BP40,BP41,BP48,BP58,BP61,BP62,BP65)</f>
        <v>0</v>
      </c>
      <c r="BQ66" s="113">
        <f t="shared" si="217"/>
        <v>0</v>
      </c>
      <c r="BR66" s="25">
        <f>SUM(BR40,BR41,BR48,BR58,BR61,BR62,BR65)</f>
        <v>0</v>
      </c>
      <c r="BS66" s="24">
        <f>SUM(BS40,BS41,BS48,BS58,BS61,BS62,BS65)</f>
        <v>0</v>
      </c>
      <c r="BT66" s="113">
        <f t="shared" si="218"/>
        <v>0</v>
      </c>
      <c r="BU66" s="25">
        <f>SUM(BU40,BU41,BU48,BU58,BU61,BU62,BU65)</f>
        <v>0</v>
      </c>
      <c r="BV66" s="24">
        <f>SUM(BV40,BV41,BV48,BV58,BV61,BV62,BV65)</f>
        <v>0</v>
      </c>
      <c r="BW66" s="113">
        <f t="shared" si="219"/>
        <v>0</v>
      </c>
      <c r="BX66" s="25">
        <f>SUM(BX40,BX41,BX48,BX58,BX61,BX62,BX65)</f>
        <v>0</v>
      </c>
      <c r="BY66" s="24">
        <f>SUM(BY40,BY41,BY48,BY58,BY61,BY62,BY65)</f>
        <v>0</v>
      </c>
      <c r="BZ66" s="113">
        <f t="shared" si="220"/>
        <v>0</v>
      </c>
      <c r="CA66" s="25">
        <f>SUM(CA40,CA41,CA48,CA58,CA61,CA62,CA65)</f>
        <v>0</v>
      </c>
      <c r="CB66" s="24">
        <f>SUM(CB40,CB41,CB48,CB58,CB61,CB62,CB65)</f>
        <v>0</v>
      </c>
      <c r="CC66" s="113">
        <f t="shared" si="221"/>
        <v>0</v>
      </c>
      <c r="CD66" s="25">
        <f>SUM(CD40,CD41,CD48,CD58,CD61,CD62,CD65)</f>
        <v>0</v>
      </c>
      <c r="CE66" s="24">
        <f>SUM(CE40,CE41,CE48,CE58,CE61,CE62,CE65)</f>
        <v>0</v>
      </c>
      <c r="CF66" s="113">
        <f t="shared" si="222"/>
        <v>0</v>
      </c>
      <c r="CG66" s="25">
        <f>SUM(CG40,CG41,CG48,CG58,CG61,CG62,CG65)</f>
        <v>0</v>
      </c>
      <c r="CH66" s="24">
        <f>SUM(CH40,CH41,CH48,CH58,CH61,CH62,CH65)</f>
        <v>0</v>
      </c>
      <c r="CI66" s="113">
        <f t="shared" si="223"/>
        <v>0</v>
      </c>
      <c r="CJ66" s="25">
        <f>SUM(CJ40,CJ41,CJ48,CJ58,CJ61,CJ62,CJ65)</f>
        <v>0</v>
      </c>
      <c r="CK66" s="24">
        <f>SUM(CK40,CK41,CK48,CK58,CK61,CK62,CK65)</f>
        <v>0</v>
      </c>
      <c r="CL66" s="113">
        <f t="shared" si="224"/>
        <v>0</v>
      </c>
      <c r="CM66" s="25">
        <f t="shared" si="41"/>
        <v>0</v>
      </c>
      <c r="CN66" s="24">
        <f t="shared" si="42"/>
        <v>0</v>
      </c>
      <c r="CO66" s="113">
        <f t="shared" si="225"/>
        <v>0</v>
      </c>
      <c r="CP66" s="25">
        <f>SUM(CP40,CP41,CP48,CP58,CP61,CP62,CP65)</f>
        <v>0</v>
      </c>
      <c r="CQ66" s="24">
        <f>SUM(CQ40,CQ41,CQ48,CQ58,CQ61,CQ62,CQ65)</f>
        <v>0</v>
      </c>
      <c r="CR66" s="113">
        <f t="shared" si="226"/>
        <v>0</v>
      </c>
      <c r="CS66" s="25">
        <f>SUM(CS40,CS41,CS48,CS58,CS61,CS62,CS65)</f>
        <v>0</v>
      </c>
      <c r="CT66" s="24">
        <f>SUM(CT40,CT41,CT48,CT58,CT61,CT62,CT65)</f>
        <v>0</v>
      </c>
      <c r="CU66" s="113">
        <f t="shared" si="227"/>
        <v>0</v>
      </c>
      <c r="CV66" s="25">
        <f>SUM(CV40,CV41,CV48,CV58,CV61,CV62,CV65)</f>
        <v>0</v>
      </c>
      <c r="CW66" s="24">
        <f>SUM(CW40,CW41,CW48,CW58,CW61,CW62,CW65)</f>
        <v>0</v>
      </c>
      <c r="CX66" s="113">
        <f t="shared" si="228"/>
        <v>0</v>
      </c>
      <c r="CY66" s="25">
        <f>SUM(CY40,CY41,CY48,CY58,CY61,CY62,CY65)</f>
        <v>0</v>
      </c>
      <c r="CZ66" s="24">
        <f>SUM(CZ40,CZ41,CZ48,CZ58,CZ61,CZ62,CZ65)</f>
        <v>0</v>
      </c>
      <c r="DA66" s="113">
        <f t="shared" si="229"/>
        <v>0</v>
      </c>
      <c r="DB66" s="25">
        <f>SUM(DB40,DB41,DB48,DB58,DB61,DB62,DB65)</f>
        <v>0</v>
      </c>
      <c r="DC66" s="24">
        <f>SUM(DC40,DC41,DC48,DC58,DC61,DC62,DC65)</f>
        <v>0</v>
      </c>
      <c r="DD66" s="113">
        <f t="shared" si="230"/>
        <v>0</v>
      </c>
      <c r="DE66" s="25">
        <f t="shared" si="49"/>
        <v>0</v>
      </c>
      <c r="DF66" s="24">
        <f t="shared" si="50"/>
        <v>0</v>
      </c>
      <c r="DG66" s="113">
        <f t="shared" si="231"/>
        <v>0</v>
      </c>
      <c r="DH66" s="25">
        <f>SUM(DH40,DH41,DH48,DH58,DH61,DH62,DH65)</f>
        <v>0</v>
      </c>
      <c r="DI66" s="24">
        <f>SUM(DI40,DI41,DI48,DI58,DI61,DI62,DI65)</f>
        <v>0</v>
      </c>
      <c r="DJ66" s="113">
        <f t="shared" si="232"/>
        <v>0</v>
      </c>
      <c r="DK66" s="25">
        <f>SUM(DK40,DK41,DK48,DK58,DK61,DK62,DK65)</f>
        <v>0</v>
      </c>
      <c r="DL66" s="24">
        <f>SUM(DL40,DL41,DL48,DL58,DL61,DL62,DL65)</f>
        <v>0</v>
      </c>
      <c r="DM66" s="113">
        <f t="shared" si="233"/>
        <v>0</v>
      </c>
      <c r="DN66" s="24">
        <f>SUM(DN40,DN41,DN48,DN58,DN61,DN62,DN65)</f>
        <v>21336</v>
      </c>
      <c r="DO66" s="24">
        <f>SUM(DO40,DO41,DO48,DO58,DO61,DO62,DO65)</f>
        <v>0</v>
      </c>
      <c r="DP66" s="113">
        <f t="shared" si="234"/>
        <v>21336</v>
      </c>
      <c r="DQ66" s="25">
        <f>SUM(DQ40,DQ41,DQ48,DQ58,DQ61,DQ62,DQ65)</f>
        <v>0</v>
      </c>
      <c r="DR66" s="24">
        <f>SUM(DR40,DR41,DR48,DR58,DR61,DR62,DR65)</f>
        <v>0</v>
      </c>
      <c r="DS66" s="113">
        <f t="shared" si="235"/>
        <v>0</v>
      </c>
      <c r="DT66" s="24">
        <f>SUM(DT40,DT41,DT48,DT58,DT61,DT62,DT65)</f>
        <v>46278</v>
      </c>
      <c r="DU66" s="24">
        <f>SUM(DU40,DU41,DU48,DU58,DU61,DU62,DU65)</f>
        <v>0</v>
      </c>
      <c r="DV66" s="113">
        <f t="shared" si="236"/>
        <v>46278</v>
      </c>
      <c r="DW66" s="25">
        <f>SUM(DW40,DW41,DW48,DW58,DW61,DW62,DW65)</f>
        <v>0</v>
      </c>
      <c r="DX66" s="24">
        <f>SUM(DX40,DX41,DX48,DX58,DX61,DX62,DX65)</f>
        <v>0</v>
      </c>
      <c r="DY66" s="113">
        <f t="shared" si="237"/>
        <v>0</v>
      </c>
      <c r="DZ66" s="25">
        <f>SUM(DZ40,DZ41,DZ48,DZ58,DZ61,DZ62,DZ65)</f>
        <v>0</v>
      </c>
      <c r="EA66" s="24">
        <f>SUM(EA40,EA41,EA48,EA58,EA61,EA62,EA65)</f>
        <v>0</v>
      </c>
      <c r="EB66" s="113">
        <f t="shared" si="238"/>
        <v>0</v>
      </c>
      <c r="EC66" s="25">
        <f t="shared" si="59"/>
        <v>67614</v>
      </c>
      <c r="ED66" s="24">
        <f t="shared" si="60"/>
        <v>0</v>
      </c>
      <c r="EE66" s="113">
        <f t="shared" si="239"/>
        <v>67614</v>
      </c>
      <c r="EF66" s="25">
        <f>SUM(EF40,EF41,EF48,EF58,EF61,EF62,EF65)</f>
        <v>0</v>
      </c>
      <c r="EG66" s="24">
        <f>SUM(EG40,EG41,EG48,EG58,EG61,EG62,EG65)</f>
        <v>0</v>
      </c>
      <c r="EH66" s="113">
        <f t="shared" si="240"/>
        <v>0</v>
      </c>
      <c r="EI66" s="24">
        <f>SUM(EI40,EI41,EI48,EI58,EI61,EI62,EI65)</f>
        <v>404684</v>
      </c>
      <c r="EJ66" s="24">
        <f>SUM(EJ40,EJ41,EJ48,EJ58,EJ61,EJ62,EJ65)</f>
        <v>0</v>
      </c>
      <c r="EK66" s="113">
        <f t="shared" si="241"/>
        <v>404684</v>
      </c>
      <c r="EL66" s="25">
        <f>SUM(EL40,EL41,EL48,EL58,EL61,EL62,EL65)</f>
        <v>0</v>
      </c>
      <c r="EM66" s="24">
        <f>SUM(EM40,EM41,EM48,EM58,EM61,EM62,EM65)</f>
        <v>0</v>
      </c>
      <c r="EN66" s="113">
        <f t="shared" si="242"/>
        <v>0</v>
      </c>
      <c r="EO66" s="25">
        <f t="shared" si="65"/>
        <v>404684</v>
      </c>
      <c r="EP66" s="24">
        <f t="shared" si="66"/>
        <v>0</v>
      </c>
      <c r="EQ66" s="113">
        <f t="shared" si="243"/>
        <v>404684</v>
      </c>
      <c r="ER66" s="24">
        <f>SUM(ER40,ER41,ER48,ER58,ER61,ER62,ER65)</f>
        <v>0</v>
      </c>
      <c r="ES66" s="24">
        <f>SUM(ES40,ES41,ES48,ES58,ES61,ES62,ES65)</f>
        <v>0</v>
      </c>
      <c r="ET66" s="113">
        <f t="shared" si="244"/>
        <v>0</v>
      </c>
      <c r="EU66" s="25">
        <f>SUM(EU40,EU41,EU48,EU58,EU61,EU62,EU65)</f>
        <v>0</v>
      </c>
      <c r="EV66" s="24">
        <f>SUM(EV40,EV41,EV48,EV58,EV61,EV62,EV65)</f>
        <v>0</v>
      </c>
      <c r="EW66" s="113">
        <f t="shared" si="245"/>
        <v>0</v>
      </c>
      <c r="EX66" s="25">
        <f>SUM(EX40,EX41,EX48,EX58,EX61,EX62,EX65)</f>
        <v>0</v>
      </c>
      <c r="EY66" s="24">
        <f>SUM(EY40,EY41,EY48,EY58,EY61,EY62,EY65)</f>
        <v>0</v>
      </c>
      <c r="EZ66" s="113">
        <f t="shared" si="246"/>
        <v>0</v>
      </c>
      <c r="FA66" s="25">
        <f>SUM(FA40,FA41,FA48,FA58,FA61,FA62,FA65)</f>
        <v>0</v>
      </c>
      <c r="FB66" s="24">
        <f>SUM(FB40,FB41,FB48,FB58,FB61,FB62,FB65)</f>
        <v>0</v>
      </c>
      <c r="FC66" s="113">
        <f t="shared" si="247"/>
        <v>0</v>
      </c>
      <c r="FD66" s="25">
        <f>SUM(FD40,FD41,FD48,FD58,FD61,FD62,FD65)</f>
        <v>0</v>
      </c>
      <c r="FE66" s="24">
        <f>SUM(FE40,FE41,FE48,FE58,FE61,FE62,FE65)</f>
        <v>0</v>
      </c>
      <c r="FF66" s="113">
        <f t="shared" si="248"/>
        <v>0</v>
      </c>
      <c r="FG66" s="25">
        <f>SUM(FG40,FG41,FG48,FG58,FG61,FG62,FG65)</f>
        <v>0</v>
      </c>
      <c r="FH66" s="24">
        <f>SUM(FH40,FH41,FH48,FH58,FH61,FH62,FH65)</f>
        <v>0</v>
      </c>
      <c r="FI66" s="113">
        <f t="shared" si="249"/>
        <v>0</v>
      </c>
      <c r="FJ66" s="25">
        <f t="shared" si="74"/>
        <v>0</v>
      </c>
      <c r="FK66" s="24">
        <f t="shared" si="75"/>
        <v>0</v>
      </c>
      <c r="FL66" s="113">
        <f t="shared" si="250"/>
        <v>0</v>
      </c>
      <c r="FM66" s="25">
        <f>SUM(FM40,FM41,FM48,FM58,FM61,FM62,FM65)</f>
        <v>0</v>
      </c>
      <c r="FN66" s="24">
        <f>SUM(FN40,FN41,FN48,FN58,FN61,FN62,FN65)</f>
        <v>0</v>
      </c>
      <c r="FO66" s="113">
        <f t="shared" si="251"/>
        <v>0</v>
      </c>
      <c r="FP66" s="25">
        <f>SUM(FP40,FP41,FP48,FP58,FP61,FP62,FP65)</f>
        <v>0</v>
      </c>
      <c r="FQ66" s="24">
        <f>SUM(FQ40,FQ41,FQ48,FQ58,FQ61,FQ62,FQ65)</f>
        <v>0</v>
      </c>
      <c r="FR66" s="113">
        <f t="shared" si="252"/>
        <v>0</v>
      </c>
      <c r="FS66" s="24">
        <f>SUM(FS40,FS41,FS48,FS58,FS61,FS62,FS65)</f>
        <v>7112</v>
      </c>
      <c r="FT66" s="24">
        <f>SUM(FT40,FT41,FT48,FT58,FT61,FT62,FT65)</f>
        <v>0</v>
      </c>
      <c r="FU66" s="113">
        <f t="shared" si="253"/>
        <v>7112</v>
      </c>
      <c r="FV66" s="25">
        <f>SUM(FV40,FV41,FV48,FV58,FV61,FV62,FV65)</f>
        <v>0</v>
      </c>
      <c r="FW66" s="24">
        <f>SUM(FW40,FW41,FW48,FW58,FW61,FW62,FW65)</f>
        <v>0</v>
      </c>
      <c r="FX66" s="113">
        <f t="shared" si="254"/>
        <v>0</v>
      </c>
      <c r="FY66" s="25">
        <f>SUM(FY40,FY41,FY48,FY58,FY61,FY62,FY65)</f>
        <v>0</v>
      </c>
      <c r="FZ66" s="24">
        <f>SUM(FZ40,FZ41,FZ48,FZ58,FZ61,FZ62,FZ65)</f>
        <v>0</v>
      </c>
      <c r="GA66" s="113">
        <f t="shared" si="255"/>
        <v>0</v>
      </c>
      <c r="GB66" s="25">
        <f t="shared" si="82"/>
        <v>7112</v>
      </c>
      <c r="GC66" s="24">
        <f t="shared" si="83"/>
        <v>0</v>
      </c>
      <c r="GD66" s="113">
        <f t="shared" si="256"/>
        <v>7112</v>
      </c>
      <c r="GE66" s="25">
        <f>SUM(GE40,GE41,GE48,GE58,GE61,GE62,GE65)</f>
        <v>0</v>
      </c>
      <c r="GF66" s="24">
        <f>SUM(GF40,GF41,GF48,GF58,GF61,GF62,GF65)</f>
        <v>0</v>
      </c>
      <c r="GG66" s="113">
        <f t="shared" si="257"/>
        <v>0</v>
      </c>
      <c r="GH66" s="25">
        <f t="shared" si="258"/>
        <v>0</v>
      </c>
      <c r="GI66" s="24">
        <f t="shared" si="86"/>
        <v>0</v>
      </c>
      <c r="GJ66" s="113">
        <f t="shared" si="259"/>
        <v>0</v>
      </c>
      <c r="GK66" s="24">
        <f>SUM(GK40,GK41,GK48,GK58,GK61,GK62,GK65)</f>
        <v>0</v>
      </c>
      <c r="GL66" s="24">
        <f>SUM(GL40,GL41,GL48,GL58,GL61,GL62,GL65)</f>
        <v>0</v>
      </c>
      <c r="GM66" s="113">
        <f t="shared" si="260"/>
        <v>0</v>
      </c>
      <c r="GN66" s="24">
        <f>SUM(GN40,GN41,GN48,GN58,GN61,GN62,GN65)</f>
        <v>0</v>
      </c>
      <c r="GO66" s="24">
        <f>SUM(GO40,GO41,GO48,GO58,GO61,GO62,GO65)</f>
        <v>0</v>
      </c>
      <c r="GP66" s="113">
        <f t="shared" si="261"/>
        <v>0</v>
      </c>
      <c r="GQ66" s="25">
        <f t="shared" si="90"/>
        <v>0</v>
      </c>
      <c r="GR66" s="24">
        <f t="shared" si="91"/>
        <v>0</v>
      </c>
      <c r="GS66" s="113">
        <f t="shared" si="262"/>
        <v>0</v>
      </c>
      <c r="GT66" s="25">
        <f t="shared" si="263"/>
        <v>479410</v>
      </c>
      <c r="GU66" s="24">
        <f t="shared" si="264"/>
        <v>0</v>
      </c>
      <c r="GV66" s="113">
        <f t="shared" si="265"/>
        <v>479410</v>
      </c>
      <c r="GW66" s="24">
        <f>SUM(GW40,GW41,GW48,GW58,GW61,GW62,GW65)</f>
        <v>0</v>
      </c>
      <c r="GX66" s="24">
        <f>SUM(GX40,GX41,GX48,GX58,GX61,GX62,GX65)</f>
        <v>0</v>
      </c>
      <c r="GY66" s="113">
        <f t="shared" si="266"/>
        <v>0</v>
      </c>
      <c r="GZ66" s="24">
        <f>SUM(GZ40,GZ41,GZ48,GZ58,GZ61,GZ62,GZ65)</f>
        <v>0</v>
      </c>
      <c r="HA66" s="24">
        <f>SUM(HA40,HA41,HA48,HA58,HA61,HA62,HA65)</f>
        <v>0</v>
      </c>
      <c r="HB66" s="113">
        <f t="shared" si="267"/>
        <v>0</v>
      </c>
      <c r="HC66" s="24">
        <f>SUM(HC40,HC41,HC48,HC58,HC61,HC62,HC65)</f>
        <v>0</v>
      </c>
      <c r="HD66" s="24">
        <f>SUM(HD40,HD41,HD48,HD58,HD61,HD62,HD65)</f>
        <v>0</v>
      </c>
      <c r="HE66" s="113">
        <f t="shared" si="268"/>
        <v>0</v>
      </c>
      <c r="HF66" s="24">
        <f>SUM(HF40,HF41,HF48,HF58,HF61,HF62,HF65)</f>
        <v>0</v>
      </c>
      <c r="HG66" s="24">
        <f>SUM(HG40,HG41,HG48,HG58,HG61,HG62,HG65)</f>
        <v>0</v>
      </c>
      <c r="HH66" s="113">
        <f t="shared" si="269"/>
        <v>0</v>
      </c>
      <c r="HI66" s="24">
        <f>SUM(HI40,HI41,HI48,HI58,HI61,HI62,HI65)</f>
        <v>0</v>
      </c>
      <c r="HJ66" s="24">
        <f>SUM(HJ40,HJ41,HJ48,HJ58,HJ61,HJ62,HJ65)</f>
        <v>0</v>
      </c>
      <c r="HK66" s="113">
        <f t="shared" si="270"/>
        <v>0</v>
      </c>
      <c r="HL66" s="25">
        <f>SUM(HL40,HL41,HL48,HL58,HL61,HL62,HL65)</f>
        <v>0</v>
      </c>
      <c r="HM66" s="24">
        <f>SUM(HM40,HM41,HM48,HM58,HM61,HM62,HM65)</f>
        <v>0</v>
      </c>
      <c r="HN66" s="113">
        <f t="shared" si="271"/>
        <v>0</v>
      </c>
      <c r="HO66" s="25">
        <f>SUM(HO40,HO41,HO48,HO58,HO61,HO62,HO65)</f>
        <v>0</v>
      </c>
      <c r="HP66" s="24">
        <f>SUM(HP40,HP41,HP48,HP58,HP61,HP62,HP65)</f>
        <v>0</v>
      </c>
      <c r="HQ66" s="113">
        <f t="shared" si="272"/>
        <v>0</v>
      </c>
      <c r="HR66" s="25">
        <f>SUM(HR40,HR41,HR48,HR58,HR61,HR62,HR65)</f>
        <v>0</v>
      </c>
      <c r="HS66" s="24">
        <f>SUM(HS40,HS41,HS48,HS58,HS61,HS62,HS65)</f>
        <v>0</v>
      </c>
      <c r="HT66" s="113">
        <f t="shared" si="273"/>
        <v>0</v>
      </c>
      <c r="HU66" s="25">
        <f t="shared" si="274"/>
        <v>0</v>
      </c>
      <c r="HV66" s="24">
        <f t="shared" si="275"/>
        <v>0</v>
      </c>
      <c r="HW66" s="113">
        <f t="shared" si="276"/>
        <v>0</v>
      </c>
      <c r="HX66" s="25">
        <f>SUM(HX40,HX41,HX48,HX58,HX61,HX62,HX65)</f>
        <v>0</v>
      </c>
      <c r="HY66" s="24">
        <f>SUM(HY40,HY41,HY48,HY58,HY61,HY62,HY65)</f>
        <v>0</v>
      </c>
      <c r="HZ66" s="113">
        <f t="shared" si="277"/>
        <v>0</v>
      </c>
      <c r="IA66" s="25">
        <f t="shared" si="106"/>
        <v>0</v>
      </c>
      <c r="IB66" s="24">
        <f t="shared" si="107"/>
        <v>0</v>
      </c>
      <c r="IC66" s="113">
        <f t="shared" si="278"/>
        <v>0</v>
      </c>
      <c r="ID66" s="25">
        <f>SUM(ID40,ID41,ID48,ID58,ID61,ID62,ID65)</f>
        <v>0</v>
      </c>
      <c r="IE66" s="24">
        <f>SUM(IE40,IE41,IE48,IE58,IE61,IE62,IE65)</f>
        <v>0</v>
      </c>
      <c r="IF66" s="113">
        <f t="shared" si="279"/>
        <v>0</v>
      </c>
      <c r="IG66" s="25">
        <f>SUM(IG40,IG41,IG48,IG58,IG61,IG62,IG65)</f>
        <v>0</v>
      </c>
      <c r="IH66" s="24">
        <f>SUM(IH40,IH41,IH48,IH58,IH61,IH62,IH65)</f>
        <v>0</v>
      </c>
      <c r="II66" s="113">
        <f t="shared" si="280"/>
        <v>0</v>
      </c>
      <c r="IJ66" s="25">
        <f t="shared" si="111"/>
        <v>0</v>
      </c>
      <c r="IK66" s="24">
        <f t="shared" si="112"/>
        <v>0</v>
      </c>
      <c r="IL66" s="113">
        <f t="shared" si="281"/>
        <v>0</v>
      </c>
      <c r="IM66" s="25">
        <f>SUM(IM40,IM41,IM48,IM58,IM61,IM62,IM65)</f>
        <v>0</v>
      </c>
      <c r="IN66" s="24">
        <f>SUM(IN40,IN41,IN48,IN58,IN61,IN62,IN65)</f>
        <v>0</v>
      </c>
      <c r="IO66" s="113">
        <f t="shared" si="282"/>
        <v>0</v>
      </c>
      <c r="IP66" s="25">
        <f>SUM(IP40,IP41,IP48,IP58,IP61,IP62,IP65)</f>
        <v>0</v>
      </c>
      <c r="IQ66" s="24">
        <f>SUM(IQ40,IQ41,IQ48,IQ58,IQ61,IQ62,IQ65)</f>
        <v>0</v>
      </c>
      <c r="IR66" s="113">
        <f t="shared" si="283"/>
        <v>0</v>
      </c>
      <c r="IS66" s="25">
        <f t="shared" si="116"/>
        <v>0</v>
      </c>
      <c r="IT66" s="24">
        <f t="shared" si="117"/>
        <v>0</v>
      </c>
      <c r="IU66" s="113">
        <f t="shared" si="284"/>
        <v>0</v>
      </c>
      <c r="IV66" s="25">
        <f>SUM(IV40,IV41,IV48,IV58,IV61,IV62,IV65)</f>
        <v>0</v>
      </c>
      <c r="IW66" s="24">
        <f>SUM(IW40,IW41,IW48,IW58,IW61,IW62,IW65)</f>
        <v>0</v>
      </c>
      <c r="IX66" s="113">
        <f t="shared" si="285"/>
        <v>0</v>
      </c>
      <c r="IY66" s="25">
        <f>SUM(IY40,IY41,IY48,IY58,IY61,IY62,IY65)</f>
        <v>0</v>
      </c>
      <c r="IZ66" s="24">
        <f>SUM(IZ40,IZ41,IZ48,IZ58,IZ61,IZ62,IZ65)</f>
        <v>0</v>
      </c>
      <c r="JA66" s="113">
        <f t="shared" si="286"/>
        <v>0</v>
      </c>
      <c r="JB66" s="25">
        <f t="shared" si="121"/>
        <v>0</v>
      </c>
      <c r="JC66" s="24">
        <f t="shared" si="122"/>
        <v>0</v>
      </c>
      <c r="JD66" s="113">
        <f t="shared" si="287"/>
        <v>0</v>
      </c>
      <c r="JE66" s="25">
        <f>SUM(JE40,JE41,JE48,JE58,JE61,JE62,JE65)</f>
        <v>0</v>
      </c>
      <c r="JF66" s="24">
        <f>SUM(JF40,JF41,JF48,JF58,JF61,JF62,JF65)</f>
        <v>0</v>
      </c>
      <c r="JG66" s="113">
        <f t="shared" si="288"/>
        <v>0</v>
      </c>
      <c r="JH66" s="25">
        <f>SUM(JH40,JH41,JH48,JH58,JH61,JH62,JH65)</f>
        <v>0</v>
      </c>
      <c r="JI66" s="24">
        <f>SUM(JI40,JI41,JI48,JI58,JI61,JI62,JI65)</f>
        <v>0</v>
      </c>
      <c r="JJ66" s="113">
        <f t="shared" si="289"/>
        <v>0</v>
      </c>
      <c r="JK66" s="25">
        <f t="shared" si="126"/>
        <v>0</v>
      </c>
      <c r="JL66" s="24">
        <f t="shared" si="127"/>
        <v>0</v>
      </c>
      <c r="JM66" s="113">
        <f t="shared" si="290"/>
        <v>0</v>
      </c>
      <c r="JN66" s="25">
        <f>SUM(JN40,JN41,JN48,JN58,JN61,JN62,JN65)</f>
        <v>0</v>
      </c>
      <c r="JO66" s="24">
        <f>SUM(JO40,JO41,JO48,JO58,JO61,JO62,JO65)</f>
        <v>0</v>
      </c>
      <c r="JP66" s="113">
        <f t="shared" si="291"/>
        <v>0</v>
      </c>
      <c r="JQ66" s="25">
        <f t="shared" si="130"/>
        <v>0</v>
      </c>
      <c r="JR66" s="24">
        <f t="shared" si="131"/>
        <v>0</v>
      </c>
      <c r="JS66" s="113">
        <f t="shared" si="292"/>
        <v>0</v>
      </c>
      <c r="JT66" s="25">
        <f>SUM(JT40,JT41,JT48,JT58,JT61,JT62,JT65)</f>
        <v>0</v>
      </c>
      <c r="JU66" s="24">
        <f>SUM(JU40,JU41,JU48,JU58,JU61,JU62,JU65)</f>
        <v>0</v>
      </c>
      <c r="JV66" s="113">
        <f t="shared" si="293"/>
        <v>0</v>
      </c>
      <c r="JW66" s="25">
        <f>SUM(JW40,JW41,JW48,JW58,JW61,JW62,JW65)</f>
        <v>0</v>
      </c>
      <c r="JX66" s="24">
        <f>SUM(JX40,JX41,JX48,JX58,JX61,JX62,JX65)</f>
        <v>0</v>
      </c>
      <c r="JY66" s="113">
        <f t="shared" si="294"/>
        <v>0</v>
      </c>
      <c r="JZ66" s="25">
        <f>SUM(JZ40,JZ41,JZ48,JZ58,JZ61,JZ62,JZ65)</f>
        <v>0</v>
      </c>
      <c r="KA66" s="24">
        <f>SUM(KA40,KA41,KA48,KA58,KA61,KA62,KA65)</f>
        <v>0</v>
      </c>
      <c r="KB66" s="113">
        <f t="shared" si="295"/>
        <v>0</v>
      </c>
      <c r="KC66" s="25">
        <f t="shared" si="136"/>
        <v>0</v>
      </c>
      <c r="KD66" s="24">
        <f t="shared" si="137"/>
        <v>0</v>
      </c>
      <c r="KE66" s="113">
        <f t="shared" si="296"/>
        <v>0</v>
      </c>
      <c r="KF66" s="25">
        <f>SUM(KF40,KF41,KF48,KF58,KF61,KF62,KF65)</f>
        <v>0</v>
      </c>
      <c r="KG66" s="24">
        <f>SUM(KG40,KG41,KG48,KG58,KG61,KG62,KG65)</f>
        <v>0</v>
      </c>
      <c r="KH66" s="113">
        <f t="shared" si="297"/>
        <v>0</v>
      </c>
      <c r="KI66" s="25">
        <f>SUM(KI40,KI41,KI48,KI58,KI61,KI62,KI65)</f>
        <v>0</v>
      </c>
      <c r="KJ66" s="24">
        <f>SUM(KJ40,KJ41,KJ48,KJ58,KJ61,KJ62,KJ65)</f>
        <v>0</v>
      </c>
      <c r="KK66" s="113">
        <f t="shared" si="298"/>
        <v>0</v>
      </c>
      <c r="KL66" s="25">
        <f>SUM(KL40,KL41,KL48,KL58,KL61,KL62,KL65)</f>
        <v>0</v>
      </c>
      <c r="KM66" s="24">
        <f>SUM(KM40,KM41,KM48,KM58,KM61,KM62,KM65)</f>
        <v>0</v>
      </c>
      <c r="KN66" s="113">
        <f t="shared" si="299"/>
        <v>0</v>
      </c>
      <c r="KO66" s="25">
        <f>SUM(KO40,KO41,KO48,KO58,KO61,KO62,KO65)</f>
        <v>0</v>
      </c>
      <c r="KP66" s="24">
        <f>SUM(KP40,KP41,KP48,KP58,KP61,KP62,KP65)</f>
        <v>0</v>
      </c>
      <c r="KQ66" s="113">
        <f t="shared" si="300"/>
        <v>0</v>
      </c>
      <c r="KR66" s="25">
        <f t="shared" si="143"/>
        <v>0</v>
      </c>
      <c r="KS66" s="24">
        <f t="shared" si="144"/>
        <v>0</v>
      </c>
      <c r="KT66" s="113">
        <f t="shared" si="301"/>
        <v>0</v>
      </c>
      <c r="KU66" s="25">
        <f t="shared" si="146"/>
        <v>0</v>
      </c>
      <c r="KV66" s="24">
        <f t="shared" si="147"/>
        <v>0</v>
      </c>
      <c r="KW66" s="113">
        <f t="shared" si="302"/>
        <v>0</v>
      </c>
      <c r="KX66" s="24">
        <f>SUM(KX40,KX41,KX48,KX58,KX61,KX62,KX65)</f>
        <v>2555022</v>
      </c>
      <c r="KY66" s="24">
        <f>SUM(KY40,KY41,KY48,KY58,KY61,KY62,KY65)</f>
        <v>0</v>
      </c>
      <c r="KZ66" s="113">
        <f t="shared" si="303"/>
        <v>2555022</v>
      </c>
      <c r="LA66" s="24">
        <f>SUM(LA40,LA41,LA48,LA58,LA61,LA62,LA65)</f>
        <v>1512245</v>
      </c>
      <c r="LB66" s="24">
        <f>SUM(LB40,LB41,LB48,LB58,LB61,LB62,LB65)</f>
        <v>123175</v>
      </c>
      <c r="LC66" s="113">
        <f t="shared" si="304"/>
        <v>1635420</v>
      </c>
      <c r="LD66" s="24">
        <f>SUM(LD40,LD41,LD48,LD58,LD61,LD62,LD65)</f>
        <v>114224</v>
      </c>
      <c r="LE66" s="24">
        <f>SUM(LE40,LE41,LE48,LE58,LE61,LE62,LE65)</f>
        <v>0</v>
      </c>
      <c r="LF66" s="113">
        <f t="shared" si="305"/>
        <v>114224</v>
      </c>
      <c r="LG66" s="24">
        <f>SUM(LG40,LG41,LG48,LG58,LG61,LG62,LG65)</f>
        <v>99286</v>
      </c>
      <c r="LH66" s="24">
        <f>SUM(LH40,LH41,LH48,LH58,LH61,LH62,LH65)</f>
        <v>0</v>
      </c>
      <c r="LI66" s="113">
        <f t="shared" si="306"/>
        <v>99286</v>
      </c>
      <c r="LJ66" s="24">
        <f>SUM(LJ40,LJ41,LJ48,LJ58,LJ61,LJ62,LJ65)</f>
        <v>30000</v>
      </c>
      <c r="LK66" s="24">
        <f>SUM(LK40,LK41,LK48,LK58,LK61,LK62,LK65)</f>
        <v>0</v>
      </c>
      <c r="LL66" s="113">
        <f t="shared" si="307"/>
        <v>30000</v>
      </c>
      <c r="LM66" s="25">
        <f t="shared" si="154"/>
        <v>4310777</v>
      </c>
      <c r="LN66" s="24">
        <f t="shared" si="155"/>
        <v>123175</v>
      </c>
      <c r="LO66" s="113">
        <f t="shared" si="308"/>
        <v>4433952</v>
      </c>
      <c r="LP66" s="25">
        <f>SUM(LP40,LP41,LP48,LP58,LP61,LP62,LP65)</f>
        <v>100000</v>
      </c>
      <c r="LQ66" s="24">
        <f>SUM(LQ40,LQ41,LQ48,LQ58,LQ61,LQ62,LQ65)</f>
        <v>0</v>
      </c>
      <c r="LR66" s="113">
        <f t="shared" si="309"/>
        <v>100000</v>
      </c>
      <c r="LS66" s="24">
        <f>SUM(LS40,LS41,LS48,LS58,LS61,LS62,LS65)</f>
        <v>6101140</v>
      </c>
      <c r="LT66" s="24">
        <f>SUM(LT40,LT41,LT48,LT58,LT61,LT62,LT65)</f>
        <v>0</v>
      </c>
      <c r="LU66" s="113">
        <f t="shared" si="310"/>
        <v>6101140</v>
      </c>
      <c r="LV66" s="24">
        <f>SUM(LV40,LV41,LV48,LV58,LV61,LV62,LV65)</f>
        <v>2390391</v>
      </c>
      <c r="LW66" s="24">
        <f>SUM(LW40,LW41,LW48,LW58,LW61,LW62,LW65)</f>
        <v>0</v>
      </c>
      <c r="LX66" s="113">
        <f t="shared" si="311"/>
        <v>2390391</v>
      </c>
      <c r="LY66" s="24">
        <f>SUM(LY40,LY41,LY48,LY58,LY61,LY62,LY65)</f>
        <v>0</v>
      </c>
      <c r="LZ66" s="24">
        <f>SUM(LZ40,LZ41,LZ48,LZ58,LZ61,LZ62,LZ65)</f>
        <v>0</v>
      </c>
      <c r="MA66" s="113">
        <f t="shared" si="312"/>
        <v>0</v>
      </c>
      <c r="MB66" s="25">
        <f t="shared" si="161"/>
        <v>8591531</v>
      </c>
      <c r="MC66" s="24">
        <f t="shared" si="162"/>
        <v>0</v>
      </c>
      <c r="MD66" s="113">
        <f t="shared" si="313"/>
        <v>8591531</v>
      </c>
      <c r="ME66" s="25">
        <f t="shared" si="164"/>
        <v>12902308</v>
      </c>
      <c r="MF66" s="24">
        <f t="shared" si="165"/>
        <v>123175</v>
      </c>
      <c r="MG66" s="113">
        <f t="shared" si="314"/>
        <v>13025483</v>
      </c>
      <c r="MH66" s="25">
        <f>SUM(MH40,MH41,MH48,MH58,MH61,MH62,MH65)</f>
        <v>0</v>
      </c>
      <c r="MI66" s="24">
        <f>SUM(MI40,MI41,MI48,MI58,MI61,MI62,MI65)</f>
        <v>0</v>
      </c>
      <c r="MJ66" s="113">
        <f t="shared" si="315"/>
        <v>0</v>
      </c>
      <c r="MK66" s="24">
        <f>SUM(MK40,MK41,MK48,MK58,MK61,MK62,MK65)</f>
        <v>745161</v>
      </c>
      <c r="ML66" s="24">
        <f>SUM(ML40,ML41,ML48,ML58,ML61,ML62,ML65)</f>
        <v>0</v>
      </c>
      <c r="MM66" s="113">
        <f t="shared" si="316"/>
        <v>745161</v>
      </c>
      <c r="MN66" s="24">
        <f>SUM(MN40,MN41,MN48,MN58,MN61,MN62,MN65)</f>
        <v>0</v>
      </c>
      <c r="MO66" s="24">
        <f>SUM(MO40,MO41,MO48,MO58,MO61,MO62,MO65)</f>
        <v>0</v>
      </c>
      <c r="MP66" s="113">
        <f t="shared" si="317"/>
        <v>0</v>
      </c>
      <c r="MQ66" s="24">
        <f>SUM(MQ40,MQ41,MQ48,MQ58,MQ61,MQ62,MQ65)</f>
        <v>400000</v>
      </c>
      <c r="MR66" s="24">
        <f>SUM(MR40,MR41,MR48,MR58,MR61,MR62,MR65)</f>
        <v>0</v>
      </c>
      <c r="MS66" s="113">
        <f t="shared" si="318"/>
        <v>400000</v>
      </c>
      <c r="MT66" s="24">
        <f>SUM(MT40,MT41,MT48,MT58,MT61,MT62,MT65)</f>
        <v>0</v>
      </c>
      <c r="MU66" s="24">
        <f>SUM(MU40,MU41,MU48,MU58,MU61,MU62,MU65)</f>
        <v>0</v>
      </c>
      <c r="MV66" s="113">
        <f t="shared" si="319"/>
        <v>0</v>
      </c>
      <c r="MW66" s="25">
        <f t="shared" si="172"/>
        <v>1145161</v>
      </c>
      <c r="MX66" s="24">
        <f t="shared" si="173"/>
        <v>0</v>
      </c>
      <c r="MY66" s="113">
        <f t="shared" si="320"/>
        <v>1145161</v>
      </c>
      <c r="MZ66" s="24">
        <f>SUM(MZ40,MZ41,MZ48,MZ58,MZ61,MZ62,MZ65)</f>
        <v>14376</v>
      </c>
      <c r="NA66" s="24">
        <f>SUM(NA40,NA41,NA48,NA58,NA61,NA62,NA65)</f>
        <v>0</v>
      </c>
      <c r="NB66" s="113">
        <f t="shared" si="321"/>
        <v>14376</v>
      </c>
      <c r="NC66" s="24">
        <f>SUM(NC40,NC41,NC48,NC58,NC61,NC62,NC65)</f>
        <v>64000</v>
      </c>
      <c r="ND66" s="24">
        <f>SUM(ND40,ND41,ND48,ND58,ND61,ND62,ND65)</f>
        <v>0</v>
      </c>
      <c r="NE66" s="113">
        <f t="shared" si="322"/>
        <v>64000</v>
      </c>
      <c r="NF66" s="25">
        <f t="shared" si="177"/>
        <v>78376</v>
      </c>
      <c r="NG66" s="24">
        <f t="shared" si="178"/>
        <v>0</v>
      </c>
      <c r="NH66" s="113">
        <f t="shared" si="323"/>
        <v>78376</v>
      </c>
      <c r="NI66" s="24">
        <f>SUM(NI40,NI41,NI48,NI58,NI61,NI62,NI65)</f>
        <v>0</v>
      </c>
      <c r="NJ66" s="24">
        <f>SUM(NJ40,NJ41,NJ48,NJ58,NJ61,NJ62,NJ65)</f>
        <v>0</v>
      </c>
      <c r="NK66" s="113">
        <f t="shared" si="324"/>
        <v>0</v>
      </c>
      <c r="NL66" s="24">
        <f>SUM(NL40,NL41,NL48,NL58,NL61,NL62,NL65)</f>
        <v>0</v>
      </c>
      <c r="NM66" s="24">
        <f>SUM(NM40,NM41,NM48,NM58,NM61,NM62,NM65)</f>
        <v>0</v>
      </c>
      <c r="NN66" s="113">
        <f t="shared" si="325"/>
        <v>0</v>
      </c>
      <c r="NO66" s="25">
        <f t="shared" si="182"/>
        <v>0</v>
      </c>
      <c r="NP66" s="24">
        <f t="shared" si="183"/>
        <v>0</v>
      </c>
      <c r="NQ66" s="113">
        <f t="shared" si="326"/>
        <v>0</v>
      </c>
      <c r="NR66" s="24">
        <f>SUM(NR40,NR41,NR48,NR58,NR61,NR62,NR65)</f>
        <v>0</v>
      </c>
      <c r="NS66" s="24">
        <f>SUM(NS40,NS41,NS48,NS58,NS61,NS62,NS65)</f>
        <v>0</v>
      </c>
      <c r="NT66" s="113">
        <f t="shared" si="327"/>
        <v>0</v>
      </c>
      <c r="NU66" s="24">
        <f t="shared" si="186"/>
        <v>0</v>
      </c>
      <c r="NV66" s="24">
        <f t="shared" si="187"/>
        <v>0</v>
      </c>
      <c r="NW66" s="113">
        <f t="shared" si="328"/>
        <v>0</v>
      </c>
      <c r="NX66" s="25">
        <f t="shared" si="329"/>
        <v>1223537</v>
      </c>
      <c r="NY66" s="24">
        <f t="shared" si="190"/>
        <v>0</v>
      </c>
      <c r="NZ66" s="113">
        <f t="shared" si="330"/>
        <v>1223537</v>
      </c>
      <c r="OA66" s="25">
        <f t="shared" si="331"/>
        <v>14605255</v>
      </c>
      <c r="OB66" s="24">
        <f t="shared" si="332"/>
        <v>123175</v>
      </c>
      <c r="OC66" s="113">
        <f t="shared" si="333"/>
        <v>14728430</v>
      </c>
      <c r="OD66" s="25">
        <f t="shared" si="334"/>
        <v>15340967</v>
      </c>
      <c r="OE66" s="24">
        <f t="shared" si="335"/>
        <v>127870</v>
      </c>
      <c r="OF66" s="113">
        <f t="shared" si="336"/>
        <v>15468837</v>
      </c>
    </row>
    <row r="67" spans="1:396" s="89" customFormat="1" x14ac:dyDescent="0.25">
      <c r="A67" s="76">
        <v>57</v>
      </c>
      <c r="B67" s="77" t="s">
        <v>342</v>
      </c>
      <c r="C67" s="78" t="s">
        <v>343</v>
      </c>
      <c r="D67" s="87"/>
      <c r="E67" s="87"/>
      <c r="F67" s="122">
        <f t="shared" si="194"/>
        <v>0</v>
      </c>
      <c r="G67" s="110"/>
      <c r="H67" s="87"/>
      <c r="I67" s="122">
        <f t="shared" si="195"/>
        <v>0</v>
      </c>
      <c r="J67" s="87"/>
      <c r="K67" s="87"/>
      <c r="L67" s="122">
        <f t="shared" si="196"/>
        <v>0</v>
      </c>
      <c r="M67" s="87"/>
      <c r="N67" s="87"/>
      <c r="O67" s="122">
        <f t="shared" si="197"/>
        <v>0</v>
      </c>
      <c r="P67" s="87"/>
      <c r="Q67" s="87"/>
      <c r="R67" s="122">
        <f t="shared" si="198"/>
        <v>0</v>
      </c>
      <c r="S67" s="87"/>
      <c r="T67" s="87"/>
      <c r="U67" s="122">
        <f t="shared" si="199"/>
        <v>0</v>
      </c>
      <c r="V67" s="87"/>
      <c r="W67" s="87"/>
      <c r="X67" s="122">
        <f t="shared" si="200"/>
        <v>0</v>
      </c>
      <c r="Y67" s="87"/>
      <c r="Z67" s="87"/>
      <c r="AA67" s="122">
        <f t="shared" si="201"/>
        <v>0</v>
      </c>
      <c r="AB67" s="88"/>
      <c r="AC67" s="87"/>
      <c r="AD67" s="122">
        <f t="shared" si="202"/>
        <v>0</v>
      </c>
      <c r="AE67" s="87"/>
      <c r="AF67" s="87"/>
      <c r="AG67" s="122">
        <f t="shared" si="203"/>
        <v>0</v>
      </c>
      <c r="AH67" s="88"/>
      <c r="AI67" s="87"/>
      <c r="AJ67" s="122">
        <f t="shared" si="204"/>
        <v>0</v>
      </c>
      <c r="AK67" s="87"/>
      <c r="AL67" s="87"/>
      <c r="AM67" s="122">
        <f t="shared" si="205"/>
        <v>0</v>
      </c>
      <c r="AN67" s="87"/>
      <c r="AO67" s="87"/>
      <c r="AP67" s="122">
        <f t="shared" si="206"/>
        <v>0</v>
      </c>
      <c r="AQ67" s="87"/>
      <c r="AR67" s="87"/>
      <c r="AS67" s="122">
        <f t="shared" si="207"/>
        <v>0</v>
      </c>
      <c r="AT67" s="87"/>
      <c r="AU67" s="87"/>
      <c r="AV67" s="122">
        <f t="shared" si="208"/>
        <v>0</v>
      </c>
      <c r="AW67" s="87"/>
      <c r="AX67" s="87"/>
      <c r="AY67" s="122">
        <f t="shared" si="209"/>
        <v>0</v>
      </c>
      <c r="AZ67" s="87"/>
      <c r="BA67" s="87"/>
      <c r="BB67" s="122">
        <f t="shared" si="210"/>
        <v>0</v>
      </c>
      <c r="BC67" s="87"/>
      <c r="BD67" s="87"/>
      <c r="BE67" s="122">
        <f t="shared" si="211"/>
        <v>0</v>
      </c>
      <c r="BF67" s="87"/>
      <c r="BG67" s="87"/>
      <c r="BH67" s="122">
        <f t="shared" si="212"/>
        <v>0</v>
      </c>
      <c r="BI67" s="87"/>
      <c r="BJ67" s="87"/>
      <c r="BK67" s="122">
        <f t="shared" si="213"/>
        <v>0</v>
      </c>
      <c r="BL67" s="88">
        <f t="shared" si="214"/>
        <v>0</v>
      </c>
      <c r="BM67" s="87">
        <f t="shared" si="215"/>
        <v>0</v>
      </c>
      <c r="BN67" s="122">
        <f t="shared" si="216"/>
        <v>0</v>
      </c>
      <c r="BO67" s="88"/>
      <c r="BP67" s="87"/>
      <c r="BQ67" s="122">
        <f t="shared" si="217"/>
        <v>0</v>
      </c>
      <c r="BR67" s="88"/>
      <c r="BS67" s="87"/>
      <c r="BT67" s="122">
        <f t="shared" si="218"/>
        <v>0</v>
      </c>
      <c r="BU67" s="88"/>
      <c r="BV67" s="87"/>
      <c r="BW67" s="122">
        <f t="shared" si="219"/>
        <v>0</v>
      </c>
      <c r="BX67" s="88"/>
      <c r="BY67" s="87"/>
      <c r="BZ67" s="122">
        <f t="shared" si="220"/>
        <v>0</v>
      </c>
      <c r="CA67" s="88"/>
      <c r="CB67" s="87"/>
      <c r="CC67" s="122">
        <f t="shared" si="221"/>
        <v>0</v>
      </c>
      <c r="CD67" s="88"/>
      <c r="CE67" s="87"/>
      <c r="CF67" s="122">
        <f t="shared" si="222"/>
        <v>0</v>
      </c>
      <c r="CG67" s="88"/>
      <c r="CH67" s="87"/>
      <c r="CI67" s="122">
        <f t="shared" si="223"/>
        <v>0</v>
      </c>
      <c r="CJ67" s="88"/>
      <c r="CK67" s="87"/>
      <c r="CL67" s="122">
        <f t="shared" si="224"/>
        <v>0</v>
      </c>
      <c r="CM67" s="88"/>
      <c r="CN67" s="87"/>
      <c r="CO67" s="122">
        <f t="shared" si="225"/>
        <v>0</v>
      </c>
      <c r="CP67" s="88"/>
      <c r="CQ67" s="87"/>
      <c r="CR67" s="122">
        <f t="shared" si="226"/>
        <v>0</v>
      </c>
      <c r="CS67" s="88"/>
      <c r="CT67" s="87"/>
      <c r="CU67" s="122">
        <f t="shared" si="227"/>
        <v>0</v>
      </c>
      <c r="CV67" s="88"/>
      <c r="CW67" s="87"/>
      <c r="CX67" s="122">
        <f t="shared" si="228"/>
        <v>0</v>
      </c>
      <c r="CY67" s="88"/>
      <c r="CZ67" s="87"/>
      <c r="DA67" s="122">
        <f t="shared" si="229"/>
        <v>0</v>
      </c>
      <c r="DB67" s="88"/>
      <c r="DC67" s="87"/>
      <c r="DD67" s="122">
        <f t="shared" si="230"/>
        <v>0</v>
      </c>
      <c r="DE67" s="88"/>
      <c r="DF67" s="87"/>
      <c r="DG67" s="122">
        <f t="shared" si="231"/>
        <v>0</v>
      </c>
      <c r="DH67" s="88"/>
      <c r="DI67" s="87"/>
      <c r="DJ67" s="122">
        <f t="shared" si="232"/>
        <v>0</v>
      </c>
      <c r="DK67" s="88"/>
      <c r="DL67" s="87"/>
      <c r="DM67" s="122">
        <f t="shared" si="233"/>
        <v>0</v>
      </c>
      <c r="DN67" s="87"/>
      <c r="DO67" s="87"/>
      <c r="DP67" s="122">
        <f t="shared" si="234"/>
        <v>0</v>
      </c>
      <c r="DQ67" s="88"/>
      <c r="DR67" s="87"/>
      <c r="DS67" s="122">
        <f t="shared" si="235"/>
        <v>0</v>
      </c>
      <c r="DT67" s="87"/>
      <c r="DU67" s="87"/>
      <c r="DV67" s="122">
        <f t="shared" si="236"/>
        <v>0</v>
      </c>
      <c r="DW67" s="88"/>
      <c r="DX67" s="87"/>
      <c r="DY67" s="122">
        <f t="shared" si="237"/>
        <v>0</v>
      </c>
      <c r="DZ67" s="88"/>
      <c r="EA67" s="87"/>
      <c r="EB67" s="122">
        <f t="shared" si="238"/>
        <v>0</v>
      </c>
      <c r="EC67" s="88"/>
      <c r="ED67" s="87"/>
      <c r="EE67" s="122">
        <f t="shared" si="239"/>
        <v>0</v>
      </c>
      <c r="EF67" s="88"/>
      <c r="EG67" s="87"/>
      <c r="EH67" s="122">
        <f t="shared" si="240"/>
        <v>0</v>
      </c>
      <c r="EI67" s="87"/>
      <c r="EJ67" s="87"/>
      <c r="EK67" s="122">
        <f t="shared" si="241"/>
        <v>0</v>
      </c>
      <c r="EL67" s="88"/>
      <c r="EM67" s="87"/>
      <c r="EN67" s="122">
        <f t="shared" si="242"/>
        <v>0</v>
      </c>
      <c r="EO67" s="88">
        <f t="shared" si="65"/>
        <v>0</v>
      </c>
      <c r="EP67" s="87">
        <f t="shared" si="66"/>
        <v>0</v>
      </c>
      <c r="EQ67" s="122">
        <f t="shared" si="243"/>
        <v>0</v>
      </c>
      <c r="ER67" s="87"/>
      <c r="ES67" s="87"/>
      <c r="ET67" s="122">
        <f t="shared" si="244"/>
        <v>0</v>
      </c>
      <c r="EU67" s="88"/>
      <c r="EV67" s="87"/>
      <c r="EW67" s="122">
        <f t="shared" si="245"/>
        <v>0</v>
      </c>
      <c r="EX67" s="88"/>
      <c r="EY67" s="87"/>
      <c r="EZ67" s="122">
        <f t="shared" si="246"/>
        <v>0</v>
      </c>
      <c r="FA67" s="88"/>
      <c r="FB67" s="87"/>
      <c r="FC67" s="122">
        <f t="shared" si="247"/>
        <v>0</v>
      </c>
      <c r="FD67" s="88"/>
      <c r="FE67" s="87"/>
      <c r="FF67" s="122">
        <f t="shared" si="248"/>
        <v>0</v>
      </c>
      <c r="FG67" s="88"/>
      <c r="FH67" s="87"/>
      <c r="FI67" s="122">
        <f t="shared" si="249"/>
        <v>0</v>
      </c>
      <c r="FJ67" s="88"/>
      <c r="FK67" s="87"/>
      <c r="FL67" s="122">
        <f t="shared" si="250"/>
        <v>0</v>
      </c>
      <c r="FM67" s="88"/>
      <c r="FN67" s="87"/>
      <c r="FO67" s="122">
        <f t="shared" si="251"/>
        <v>0</v>
      </c>
      <c r="FP67" s="88"/>
      <c r="FQ67" s="87"/>
      <c r="FR67" s="122">
        <f t="shared" si="252"/>
        <v>0</v>
      </c>
      <c r="FS67" s="87"/>
      <c r="FT67" s="87"/>
      <c r="FU67" s="122">
        <f t="shared" si="253"/>
        <v>0</v>
      </c>
      <c r="FV67" s="88"/>
      <c r="FW67" s="87"/>
      <c r="FX67" s="122">
        <f t="shared" si="254"/>
        <v>0</v>
      </c>
      <c r="FY67" s="88"/>
      <c r="FZ67" s="87"/>
      <c r="GA67" s="122">
        <f t="shared" si="255"/>
        <v>0</v>
      </c>
      <c r="GB67" s="88"/>
      <c r="GC67" s="87"/>
      <c r="GD67" s="122">
        <f t="shared" si="256"/>
        <v>0</v>
      </c>
      <c r="GE67" s="88"/>
      <c r="GF67" s="87"/>
      <c r="GG67" s="122">
        <f t="shared" si="257"/>
        <v>0</v>
      </c>
      <c r="GH67" s="88"/>
      <c r="GI67" s="87"/>
      <c r="GJ67" s="122">
        <f t="shared" si="259"/>
        <v>0</v>
      </c>
      <c r="GK67" s="87"/>
      <c r="GL67" s="87"/>
      <c r="GM67" s="122">
        <f t="shared" si="260"/>
        <v>0</v>
      </c>
      <c r="GN67" s="87"/>
      <c r="GO67" s="87"/>
      <c r="GP67" s="122">
        <f t="shared" si="261"/>
        <v>0</v>
      </c>
      <c r="GQ67" s="88"/>
      <c r="GR67" s="87"/>
      <c r="GS67" s="122">
        <f t="shared" si="262"/>
        <v>0</v>
      </c>
      <c r="GT67" s="88"/>
      <c r="GU67" s="87"/>
      <c r="GV67" s="122">
        <f t="shared" si="265"/>
        <v>0</v>
      </c>
      <c r="GW67" s="87"/>
      <c r="GX67" s="87"/>
      <c r="GY67" s="122">
        <f t="shared" si="266"/>
        <v>0</v>
      </c>
      <c r="GZ67" s="87"/>
      <c r="HA67" s="87"/>
      <c r="HB67" s="122">
        <f t="shared" si="267"/>
        <v>0</v>
      </c>
      <c r="HC67" s="87"/>
      <c r="HD67" s="87"/>
      <c r="HE67" s="122">
        <f t="shared" si="268"/>
        <v>0</v>
      </c>
      <c r="HF67" s="87"/>
      <c r="HG67" s="87"/>
      <c r="HH67" s="122">
        <f t="shared" si="269"/>
        <v>0</v>
      </c>
      <c r="HI67" s="87"/>
      <c r="HJ67" s="87"/>
      <c r="HK67" s="122">
        <f t="shared" si="270"/>
        <v>0</v>
      </c>
      <c r="HL67" s="88"/>
      <c r="HM67" s="87"/>
      <c r="HN67" s="122">
        <f t="shared" si="271"/>
        <v>0</v>
      </c>
      <c r="HO67" s="88"/>
      <c r="HP67" s="87"/>
      <c r="HQ67" s="122">
        <f t="shared" si="272"/>
        <v>0</v>
      </c>
      <c r="HR67" s="88"/>
      <c r="HS67" s="87"/>
      <c r="HT67" s="122">
        <f t="shared" si="273"/>
        <v>0</v>
      </c>
      <c r="HU67" s="88"/>
      <c r="HV67" s="87"/>
      <c r="HW67" s="122">
        <f t="shared" si="276"/>
        <v>0</v>
      </c>
      <c r="HX67" s="88"/>
      <c r="HY67" s="87"/>
      <c r="HZ67" s="122">
        <f t="shared" si="277"/>
        <v>0</v>
      </c>
      <c r="IA67" s="88">
        <f t="shared" si="106"/>
        <v>0</v>
      </c>
      <c r="IB67" s="87">
        <f t="shared" si="107"/>
        <v>0</v>
      </c>
      <c r="IC67" s="122">
        <f t="shared" si="278"/>
        <v>0</v>
      </c>
      <c r="ID67" s="88"/>
      <c r="IE67" s="87"/>
      <c r="IF67" s="122">
        <f t="shared" si="279"/>
        <v>0</v>
      </c>
      <c r="IG67" s="88"/>
      <c r="IH67" s="87"/>
      <c r="II67" s="122">
        <f t="shared" si="280"/>
        <v>0</v>
      </c>
      <c r="IJ67" s="88"/>
      <c r="IK67" s="87"/>
      <c r="IL67" s="122">
        <f t="shared" si="281"/>
        <v>0</v>
      </c>
      <c r="IM67" s="88"/>
      <c r="IN67" s="87"/>
      <c r="IO67" s="122">
        <f t="shared" si="282"/>
        <v>0</v>
      </c>
      <c r="IP67" s="88"/>
      <c r="IQ67" s="87"/>
      <c r="IR67" s="122">
        <f t="shared" si="283"/>
        <v>0</v>
      </c>
      <c r="IS67" s="88"/>
      <c r="IT67" s="87"/>
      <c r="IU67" s="122">
        <f t="shared" si="284"/>
        <v>0</v>
      </c>
      <c r="IV67" s="88"/>
      <c r="IW67" s="87"/>
      <c r="IX67" s="122">
        <f t="shared" si="285"/>
        <v>0</v>
      </c>
      <c r="IY67" s="88"/>
      <c r="IZ67" s="87"/>
      <c r="JA67" s="122">
        <f t="shared" si="286"/>
        <v>0</v>
      </c>
      <c r="JB67" s="88">
        <f t="shared" si="121"/>
        <v>0</v>
      </c>
      <c r="JC67" s="87">
        <f t="shared" si="122"/>
        <v>0</v>
      </c>
      <c r="JD67" s="122">
        <f t="shared" si="287"/>
        <v>0</v>
      </c>
      <c r="JE67" s="88"/>
      <c r="JF67" s="87"/>
      <c r="JG67" s="122">
        <f t="shared" si="288"/>
        <v>0</v>
      </c>
      <c r="JH67" s="80">
        <v>6300000</v>
      </c>
      <c r="JI67" s="79"/>
      <c r="JJ67" s="122">
        <f t="shared" si="289"/>
        <v>6300000</v>
      </c>
      <c r="JK67" s="80">
        <f>SUM(JE67,JH67)</f>
        <v>6300000</v>
      </c>
      <c r="JL67" s="79">
        <f>SUM(JF67,JI67)</f>
        <v>0</v>
      </c>
      <c r="JM67" s="122">
        <f t="shared" si="290"/>
        <v>6300000</v>
      </c>
      <c r="JN67" s="88"/>
      <c r="JO67" s="87"/>
      <c r="JP67" s="122">
        <f t="shared" si="291"/>
        <v>0</v>
      </c>
      <c r="JQ67" s="80">
        <f t="shared" si="130"/>
        <v>6300000</v>
      </c>
      <c r="JR67" s="79">
        <f t="shared" si="131"/>
        <v>0</v>
      </c>
      <c r="JS67" s="122">
        <f t="shared" si="292"/>
        <v>6300000</v>
      </c>
      <c r="JT67" s="88"/>
      <c r="JU67" s="87"/>
      <c r="JV67" s="122">
        <f t="shared" si="293"/>
        <v>0</v>
      </c>
      <c r="JW67" s="88"/>
      <c r="JX67" s="87"/>
      <c r="JY67" s="122">
        <f t="shared" si="294"/>
        <v>0</v>
      </c>
      <c r="JZ67" s="88"/>
      <c r="KA67" s="87"/>
      <c r="KB67" s="122">
        <f t="shared" si="295"/>
        <v>0</v>
      </c>
      <c r="KC67" s="88"/>
      <c r="KD67" s="87"/>
      <c r="KE67" s="122">
        <f t="shared" si="296"/>
        <v>0</v>
      </c>
      <c r="KF67" s="88"/>
      <c r="KG67" s="87"/>
      <c r="KH67" s="122">
        <f t="shared" si="297"/>
        <v>0</v>
      </c>
      <c r="KI67" s="88"/>
      <c r="KJ67" s="87"/>
      <c r="KK67" s="122">
        <f t="shared" si="298"/>
        <v>0</v>
      </c>
      <c r="KL67" s="88"/>
      <c r="KM67" s="87"/>
      <c r="KN67" s="122">
        <f t="shared" si="299"/>
        <v>0</v>
      </c>
      <c r="KO67" s="88"/>
      <c r="KP67" s="87"/>
      <c r="KQ67" s="122">
        <f t="shared" si="300"/>
        <v>0</v>
      </c>
      <c r="KR67" s="88">
        <f t="shared" si="143"/>
        <v>0</v>
      </c>
      <c r="KS67" s="87">
        <f t="shared" si="144"/>
        <v>0</v>
      </c>
      <c r="KT67" s="122">
        <f t="shared" si="301"/>
        <v>0</v>
      </c>
      <c r="KU67" s="88">
        <f t="shared" si="146"/>
        <v>0</v>
      </c>
      <c r="KV67" s="87">
        <f t="shared" si="147"/>
        <v>0</v>
      </c>
      <c r="KW67" s="122">
        <f t="shared" si="302"/>
        <v>0</v>
      </c>
      <c r="KX67" s="87"/>
      <c r="KY67" s="87"/>
      <c r="KZ67" s="122">
        <f t="shared" si="303"/>
        <v>0</v>
      </c>
      <c r="LA67" s="87"/>
      <c r="LB67" s="87"/>
      <c r="LC67" s="122">
        <f t="shared" si="304"/>
        <v>0</v>
      </c>
      <c r="LD67" s="87"/>
      <c r="LE67" s="87"/>
      <c r="LF67" s="122">
        <f t="shared" si="305"/>
        <v>0</v>
      </c>
      <c r="LG67" s="87"/>
      <c r="LH67" s="87"/>
      <c r="LI67" s="122">
        <f t="shared" si="306"/>
        <v>0</v>
      </c>
      <c r="LJ67" s="87"/>
      <c r="LK67" s="87"/>
      <c r="LL67" s="122">
        <f t="shared" si="307"/>
        <v>0</v>
      </c>
      <c r="LM67" s="88">
        <f t="shared" si="154"/>
        <v>0</v>
      </c>
      <c r="LN67" s="87">
        <f t="shared" si="155"/>
        <v>0</v>
      </c>
      <c r="LO67" s="122">
        <f t="shared" si="308"/>
        <v>0</v>
      </c>
      <c r="LP67" s="88"/>
      <c r="LQ67" s="87"/>
      <c r="LR67" s="122">
        <f t="shared" si="309"/>
        <v>0</v>
      </c>
      <c r="LS67" s="87"/>
      <c r="LT67" s="87"/>
      <c r="LU67" s="122">
        <f t="shared" si="310"/>
        <v>0</v>
      </c>
      <c r="LV67" s="87"/>
      <c r="LW67" s="87"/>
      <c r="LX67" s="122">
        <f t="shared" si="311"/>
        <v>0</v>
      </c>
      <c r="LY67" s="87"/>
      <c r="LZ67" s="87"/>
      <c r="MA67" s="122">
        <f t="shared" si="312"/>
        <v>0</v>
      </c>
      <c r="MB67" s="88"/>
      <c r="MC67" s="87"/>
      <c r="MD67" s="122">
        <f t="shared" si="313"/>
        <v>0</v>
      </c>
      <c r="ME67" s="88"/>
      <c r="MF67" s="87"/>
      <c r="MG67" s="122">
        <f t="shared" si="314"/>
        <v>0</v>
      </c>
      <c r="MH67" s="88"/>
      <c r="MI67" s="87"/>
      <c r="MJ67" s="122">
        <f t="shared" si="315"/>
        <v>0</v>
      </c>
      <c r="MK67" s="87"/>
      <c r="ML67" s="87"/>
      <c r="MM67" s="122">
        <f t="shared" si="316"/>
        <v>0</v>
      </c>
      <c r="MN67" s="87"/>
      <c r="MO67" s="87"/>
      <c r="MP67" s="122">
        <f t="shared" si="317"/>
        <v>0</v>
      </c>
      <c r="MQ67" s="87"/>
      <c r="MR67" s="87"/>
      <c r="MS67" s="122">
        <f t="shared" si="318"/>
        <v>0</v>
      </c>
      <c r="MT67" s="87"/>
      <c r="MU67" s="87"/>
      <c r="MV67" s="122">
        <f t="shared" si="319"/>
        <v>0</v>
      </c>
      <c r="MW67" s="88">
        <f t="shared" si="172"/>
        <v>0</v>
      </c>
      <c r="MX67" s="87">
        <f t="shared" si="173"/>
        <v>0</v>
      </c>
      <c r="MY67" s="122">
        <f t="shared" si="320"/>
        <v>0</v>
      </c>
      <c r="MZ67" s="87"/>
      <c r="NA67" s="87"/>
      <c r="NB67" s="122">
        <f t="shared" si="321"/>
        <v>0</v>
      </c>
      <c r="NC67" s="87"/>
      <c r="ND67" s="87"/>
      <c r="NE67" s="122">
        <f t="shared" si="322"/>
        <v>0</v>
      </c>
      <c r="NF67" s="88"/>
      <c r="NG67" s="87"/>
      <c r="NH67" s="122">
        <f t="shared" si="323"/>
        <v>0</v>
      </c>
      <c r="NI67" s="87"/>
      <c r="NJ67" s="87"/>
      <c r="NK67" s="122">
        <f t="shared" si="324"/>
        <v>0</v>
      </c>
      <c r="NL67" s="87"/>
      <c r="NM67" s="87"/>
      <c r="NN67" s="122">
        <f t="shared" si="325"/>
        <v>0</v>
      </c>
      <c r="NO67" s="88">
        <f t="shared" si="182"/>
        <v>0</v>
      </c>
      <c r="NP67" s="87">
        <f t="shared" si="183"/>
        <v>0</v>
      </c>
      <c r="NQ67" s="122">
        <f t="shared" si="326"/>
        <v>0</v>
      </c>
      <c r="NR67" s="87"/>
      <c r="NS67" s="87"/>
      <c r="NT67" s="122">
        <f t="shared" si="327"/>
        <v>0</v>
      </c>
      <c r="NU67" s="87">
        <f t="shared" si="186"/>
        <v>0</v>
      </c>
      <c r="NV67" s="87">
        <f t="shared" si="187"/>
        <v>0</v>
      </c>
      <c r="NW67" s="122">
        <f t="shared" si="328"/>
        <v>0</v>
      </c>
      <c r="NX67" s="88">
        <f t="shared" si="329"/>
        <v>0</v>
      </c>
      <c r="NY67" s="87">
        <f t="shared" si="190"/>
        <v>0</v>
      </c>
      <c r="NZ67" s="122">
        <f t="shared" si="330"/>
        <v>0</v>
      </c>
      <c r="OA67" s="80">
        <f t="shared" si="331"/>
        <v>6300000</v>
      </c>
      <c r="OB67" s="79">
        <f t="shared" si="332"/>
        <v>0</v>
      </c>
      <c r="OC67" s="122">
        <f t="shared" si="333"/>
        <v>6300000</v>
      </c>
      <c r="OD67" s="80">
        <f t="shared" si="334"/>
        <v>6300000</v>
      </c>
      <c r="OE67" s="79">
        <f t="shared" si="335"/>
        <v>0</v>
      </c>
      <c r="OF67" s="120">
        <f t="shared" si="336"/>
        <v>6300000</v>
      </c>
    </row>
    <row r="68" spans="1:396" s="51" customFormat="1" x14ac:dyDescent="0.25">
      <c r="A68" s="36">
        <v>58</v>
      </c>
      <c r="B68" s="37" t="s">
        <v>254</v>
      </c>
      <c r="C68" s="70" t="s">
        <v>209</v>
      </c>
      <c r="D68" s="39">
        <v>41765</v>
      </c>
      <c r="E68" s="39"/>
      <c r="F68" s="115">
        <f t="shared" si="194"/>
        <v>41765</v>
      </c>
      <c r="G68" s="41">
        <v>6258</v>
      </c>
      <c r="H68" s="39"/>
      <c r="I68" s="115">
        <f t="shared" si="195"/>
        <v>6258</v>
      </c>
      <c r="J68" s="39">
        <v>4688</v>
      </c>
      <c r="K68" s="39"/>
      <c r="L68" s="115">
        <f t="shared" si="196"/>
        <v>4688</v>
      </c>
      <c r="M68" s="39">
        <v>4889</v>
      </c>
      <c r="N68" s="39"/>
      <c r="O68" s="115">
        <f t="shared" si="197"/>
        <v>4889</v>
      </c>
      <c r="P68" s="39">
        <v>3516</v>
      </c>
      <c r="Q68" s="39"/>
      <c r="R68" s="115">
        <f t="shared" si="198"/>
        <v>3516</v>
      </c>
      <c r="S68" s="39">
        <v>5743</v>
      </c>
      <c r="T68" s="39"/>
      <c r="U68" s="115">
        <f t="shared" si="199"/>
        <v>5743</v>
      </c>
      <c r="V68" s="39">
        <v>3861</v>
      </c>
      <c r="W68" s="39"/>
      <c r="X68" s="115">
        <f t="shared" si="200"/>
        <v>3861</v>
      </c>
      <c r="Y68" s="39">
        <v>6625</v>
      </c>
      <c r="Z68" s="39"/>
      <c r="AA68" s="115">
        <f t="shared" si="201"/>
        <v>6625</v>
      </c>
      <c r="AB68" s="40">
        <f t="shared" si="14"/>
        <v>35580</v>
      </c>
      <c r="AC68" s="39">
        <f t="shared" si="15"/>
        <v>0</v>
      </c>
      <c r="AD68" s="115">
        <f t="shared" si="202"/>
        <v>35580</v>
      </c>
      <c r="AE68" s="39">
        <v>5972</v>
      </c>
      <c r="AF68" s="39"/>
      <c r="AG68" s="115">
        <f t="shared" si="203"/>
        <v>5972</v>
      </c>
      <c r="AH68" s="40">
        <f t="shared" si="18"/>
        <v>83317</v>
      </c>
      <c r="AI68" s="39">
        <f t="shared" si="19"/>
        <v>0</v>
      </c>
      <c r="AJ68" s="115">
        <f t="shared" si="204"/>
        <v>83317</v>
      </c>
      <c r="AK68" s="39">
        <v>165297</v>
      </c>
      <c r="AL68" s="39"/>
      <c r="AM68" s="115">
        <f t="shared" si="205"/>
        <v>165297</v>
      </c>
      <c r="AN68" s="39"/>
      <c r="AO68" s="39"/>
      <c r="AP68" s="115">
        <f t="shared" si="206"/>
        <v>0</v>
      </c>
      <c r="AQ68" s="39"/>
      <c r="AR68" s="39"/>
      <c r="AS68" s="115">
        <f t="shared" si="207"/>
        <v>0</v>
      </c>
      <c r="AT68" s="39"/>
      <c r="AU68" s="39"/>
      <c r="AV68" s="115">
        <f t="shared" si="208"/>
        <v>0</v>
      </c>
      <c r="AW68" s="39"/>
      <c r="AX68" s="39"/>
      <c r="AY68" s="115">
        <f t="shared" si="209"/>
        <v>0</v>
      </c>
      <c r="AZ68" s="39"/>
      <c r="BA68" s="39"/>
      <c r="BB68" s="115">
        <f t="shared" si="210"/>
        <v>0</v>
      </c>
      <c r="BC68" s="39"/>
      <c r="BD68" s="39"/>
      <c r="BE68" s="115">
        <f t="shared" si="211"/>
        <v>0</v>
      </c>
      <c r="BF68" s="39"/>
      <c r="BG68" s="39"/>
      <c r="BH68" s="115">
        <f t="shared" si="212"/>
        <v>0</v>
      </c>
      <c r="BI68" s="39"/>
      <c r="BJ68" s="39"/>
      <c r="BK68" s="115">
        <f t="shared" si="213"/>
        <v>0</v>
      </c>
      <c r="BL68" s="40">
        <f t="shared" si="214"/>
        <v>165297</v>
      </c>
      <c r="BM68" s="39">
        <f t="shared" si="215"/>
        <v>0</v>
      </c>
      <c r="BN68" s="115">
        <f t="shared" si="216"/>
        <v>165297</v>
      </c>
      <c r="BO68" s="40"/>
      <c r="BP68" s="39"/>
      <c r="BQ68" s="115">
        <f t="shared" si="217"/>
        <v>0</v>
      </c>
      <c r="BR68" s="40"/>
      <c r="BS68" s="39"/>
      <c r="BT68" s="115">
        <f t="shared" si="218"/>
        <v>0</v>
      </c>
      <c r="BU68" s="40"/>
      <c r="BV68" s="39"/>
      <c r="BW68" s="115">
        <f t="shared" si="219"/>
        <v>0</v>
      </c>
      <c r="BX68" s="40"/>
      <c r="BY68" s="39"/>
      <c r="BZ68" s="115">
        <f t="shared" si="220"/>
        <v>0</v>
      </c>
      <c r="CA68" s="40"/>
      <c r="CB68" s="39"/>
      <c r="CC68" s="115">
        <f t="shared" si="221"/>
        <v>0</v>
      </c>
      <c r="CD68" s="40"/>
      <c r="CE68" s="39"/>
      <c r="CF68" s="115">
        <f t="shared" si="222"/>
        <v>0</v>
      </c>
      <c r="CG68" s="40"/>
      <c r="CH68" s="39"/>
      <c r="CI68" s="115">
        <f t="shared" si="223"/>
        <v>0</v>
      </c>
      <c r="CJ68" s="40"/>
      <c r="CK68" s="39"/>
      <c r="CL68" s="115">
        <f t="shared" si="224"/>
        <v>0</v>
      </c>
      <c r="CM68" s="40">
        <f t="shared" si="41"/>
        <v>0</v>
      </c>
      <c r="CN68" s="39">
        <f t="shared" si="42"/>
        <v>0</v>
      </c>
      <c r="CO68" s="115">
        <f t="shared" si="225"/>
        <v>0</v>
      </c>
      <c r="CP68" s="40"/>
      <c r="CQ68" s="39"/>
      <c r="CR68" s="115">
        <f t="shared" si="226"/>
        <v>0</v>
      </c>
      <c r="CS68" s="40"/>
      <c r="CT68" s="39"/>
      <c r="CU68" s="115">
        <f t="shared" si="227"/>
        <v>0</v>
      </c>
      <c r="CV68" s="40"/>
      <c r="CW68" s="39"/>
      <c r="CX68" s="115">
        <f t="shared" si="228"/>
        <v>0</v>
      </c>
      <c r="CY68" s="40"/>
      <c r="CZ68" s="39"/>
      <c r="DA68" s="115">
        <f t="shared" si="229"/>
        <v>0</v>
      </c>
      <c r="DB68" s="40"/>
      <c r="DC68" s="39"/>
      <c r="DD68" s="115">
        <f t="shared" si="230"/>
        <v>0</v>
      </c>
      <c r="DE68" s="40">
        <f t="shared" si="49"/>
        <v>0</v>
      </c>
      <c r="DF68" s="39">
        <f t="shared" si="50"/>
        <v>0</v>
      </c>
      <c r="DG68" s="115">
        <f t="shared" si="231"/>
        <v>0</v>
      </c>
      <c r="DH68" s="40"/>
      <c r="DI68" s="39"/>
      <c r="DJ68" s="115">
        <f t="shared" si="232"/>
        <v>0</v>
      </c>
      <c r="DK68" s="40"/>
      <c r="DL68" s="39"/>
      <c r="DM68" s="115">
        <f t="shared" si="233"/>
        <v>0</v>
      </c>
      <c r="DN68" s="39"/>
      <c r="DO68" s="39"/>
      <c r="DP68" s="115">
        <f t="shared" si="234"/>
        <v>0</v>
      </c>
      <c r="DQ68" s="40"/>
      <c r="DR68" s="39"/>
      <c r="DS68" s="115">
        <f t="shared" si="235"/>
        <v>0</v>
      </c>
      <c r="DT68" s="39"/>
      <c r="DU68" s="39"/>
      <c r="DV68" s="115">
        <f t="shared" si="236"/>
        <v>0</v>
      </c>
      <c r="DW68" s="40"/>
      <c r="DX68" s="39"/>
      <c r="DY68" s="115">
        <f t="shared" si="237"/>
        <v>0</v>
      </c>
      <c r="DZ68" s="40"/>
      <c r="EA68" s="39"/>
      <c r="EB68" s="115">
        <f t="shared" si="238"/>
        <v>0</v>
      </c>
      <c r="EC68" s="40">
        <f t="shared" si="59"/>
        <v>0</v>
      </c>
      <c r="ED68" s="39">
        <f t="shared" si="60"/>
        <v>0</v>
      </c>
      <c r="EE68" s="115">
        <f t="shared" si="239"/>
        <v>0</v>
      </c>
      <c r="EF68" s="40"/>
      <c r="EG68" s="39"/>
      <c r="EH68" s="115">
        <f t="shared" si="240"/>
        <v>0</v>
      </c>
      <c r="EI68" s="39"/>
      <c r="EJ68" s="39"/>
      <c r="EK68" s="115">
        <f t="shared" si="241"/>
        <v>0</v>
      </c>
      <c r="EL68" s="40"/>
      <c r="EM68" s="39"/>
      <c r="EN68" s="115">
        <f t="shared" si="242"/>
        <v>0</v>
      </c>
      <c r="EO68" s="40">
        <f t="shared" si="65"/>
        <v>0</v>
      </c>
      <c r="EP68" s="39">
        <f t="shared" si="66"/>
        <v>0</v>
      </c>
      <c r="EQ68" s="115">
        <f t="shared" si="243"/>
        <v>0</v>
      </c>
      <c r="ER68" s="39"/>
      <c r="ES68" s="39"/>
      <c r="ET68" s="115">
        <f t="shared" si="244"/>
        <v>0</v>
      </c>
      <c r="EU68" s="40"/>
      <c r="EV68" s="39"/>
      <c r="EW68" s="115">
        <f t="shared" si="245"/>
        <v>0</v>
      </c>
      <c r="EX68" s="40"/>
      <c r="EY68" s="39"/>
      <c r="EZ68" s="115">
        <f t="shared" si="246"/>
        <v>0</v>
      </c>
      <c r="FA68" s="40"/>
      <c r="FB68" s="39"/>
      <c r="FC68" s="115">
        <f t="shared" si="247"/>
        <v>0</v>
      </c>
      <c r="FD68" s="40"/>
      <c r="FE68" s="39"/>
      <c r="FF68" s="115">
        <f t="shared" si="248"/>
        <v>0</v>
      </c>
      <c r="FG68" s="40"/>
      <c r="FH68" s="39"/>
      <c r="FI68" s="115">
        <f t="shared" si="249"/>
        <v>0</v>
      </c>
      <c r="FJ68" s="40">
        <f t="shared" si="74"/>
        <v>0</v>
      </c>
      <c r="FK68" s="39">
        <f t="shared" si="75"/>
        <v>0</v>
      </c>
      <c r="FL68" s="115">
        <f t="shared" si="250"/>
        <v>0</v>
      </c>
      <c r="FM68" s="40"/>
      <c r="FN68" s="39"/>
      <c r="FO68" s="115">
        <f t="shared" si="251"/>
        <v>0</v>
      </c>
      <c r="FP68" s="40"/>
      <c r="FQ68" s="39"/>
      <c r="FR68" s="115">
        <f t="shared" si="252"/>
        <v>0</v>
      </c>
      <c r="FS68" s="39"/>
      <c r="FT68" s="39"/>
      <c r="FU68" s="115">
        <f t="shared" si="253"/>
        <v>0</v>
      </c>
      <c r="FV68" s="40"/>
      <c r="FW68" s="39"/>
      <c r="FX68" s="115">
        <f t="shared" si="254"/>
        <v>0</v>
      </c>
      <c r="FY68" s="40"/>
      <c r="FZ68" s="39"/>
      <c r="GA68" s="115">
        <f t="shared" si="255"/>
        <v>0</v>
      </c>
      <c r="GB68" s="40">
        <f t="shared" si="82"/>
        <v>0</v>
      </c>
      <c r="GC68" s="39">
        <f t="shared" si="83"/>
        <v>0</v>
      </c>
      <c r="GD68" s="115">
        <f t="shared" si="256"/>
        <v>0</v>
      </c>
      <c r="GE68" s="40"/>
      <c r="GF68" s="39"/>
      <c r="GG68" s="115">
        <f t="shared" si="257"/>
        <v>0</v>
      </c>
      <c r="GH68" s="40">
        <f t="shared" si="258"/>
        <v>0</v>
      </c>
      <c r="GI68" s="39">
        <f t="shared" si="86"/>
        <v>0</v>
      </c>
      <c r="GJ68" s="115">
        <f t="shared" si="259"/>
        <v>0</v>
      </c>
      <c r="GK68" s="39"/>
      <c r="GL68" s="39"/>
      <c r="GM68" s="115">
        <f t="shared" si="260"/>
        <v>0</v>
      </c>
      <c r="GN68" s="39"/>
      <c r="GO68" s="39"/>
      <c r="GP68" s="115">
        <f t="shared" si="261"/>
        <v>0</v>
      </c>
      <c r="GQ68" s="40">
        <f t="shared" si="90"/>
        <v>0</v>
      </c>
      <c r="GR68" s="39">
        <f t="shared" si="91"/>
        <v>0</v>
      </c>
      <c r="GS68" s="115">
        <f t="shared" si="262"/>
        <v>0</v>
      </c>
      <c r="GT68" s="40">
        <f t="shared" ref="GT68:GU74" si="337">SUM(CM68,DE68,EC68,EO68,FJ68,GB68,GH68,GQ68)</f>
        <v>0</v>
      </c>
      <c r="GU68" s="39">
        <f t="shared" si="337"/>
        <v>0</v>
      </c>
      <c r="GV68" s="115">
        <f t="shared" si="265"/>
        <v>0</v>
      </c>
      <c r="GW68" s="39"/>
      <c r="GX68" s="39"/>
      <c r="GY68" s="115">
        <f t="shared" si="266"/>
        <v>0</v>
      </c>
      <c r="GZ68" s="39"/>
      <c r="HA68" s="39"/>
      <c r="HB68" s="115">
        <f t="shared" si="267"/>
        <v>0</v>
      </c>
      <c r="HC68" s="39"/>
      <c r="HD68" s="39"/>
      <c r="HE68" s="115">
        <f t="shared" si="268"/>
        <v>0</v>
      </c>
      <c r="HF68" s="39"/>
      <c r="HG68" s="39"/>
      <c r="HH68" s="115">
        <f t="shared" si="269"/>
        <v>0</v>
      </c>
      <c r="HI68" s="39"/>
      <c r="HJ68" s="39"/>
      <c r="HK68" s="115">
        <f t="shared" si="270"/>
        <v>0</v>
      </c>
      <c r="HL68" s="40"/>
      <c r="HM68" s="39"/>
      <c r="HN68" s="115">
        <f t="shared" si="271"/>
        <v>0</v>
      </c>
      <c r="HO68" s="40"/>
      <c r="HP68" s="39"/>
      <c r="HQ68" s="115">
        <f t="shared" si="272"/>
        <v>0</v>
      </c>
      <c r="HR68" s="40"/>
      <c r="HS68" s="39"/>
      <c r="HT68" s="115">
        <f t="shared" si="273"/>
        <v>0</v>
      </c>
      <c r="HU68" s="40">
        <f t="shared" si="274"/>
        <v>0</v>
      </c>
      <c r="HV68" s="39">
        <f t="shared" si="275"/>
        <v>0</v>
      </c>
      <c r="HW68" s="115">
        <f t="shared" si="276"/>
        <v>0</v>
      </c>
      <c r="HX68" s="40"/>
      <c r="HY68" s="39"/>
      <c r="HZ68" s="115">
        <f t="shared" si="277"/>
        <v>0</v>
      </c>
      <c r="IA68" s="40">
        <f t="shared" si="106"/>
        <v>0</v>
      </c>
      <c r="IB68" s="39">
        <f t="shared" si="107"/>
        <v>0</v>
      </c>
      <c r="IC68" s="115">
        <f t="shared" si="278"/>
        <v>0</v>
      </c>
      <c r="ID68" s="40"/>
      <c r="IE68" s="39"/>
      <c r="IF68" s="115">
        <f t="shared" si="279"/>
        <v>0</v>
      </c>
      <c r="IG68" s="40"/>
      <c r="IH68" s="39"/>
      <c r="II68" s="115">
        <f t="shared" si="280"/>
        <v>0</v>
      </c>
      <c r="IJ68" s="40">
        <f t="shared" si="111"/>
        <v>0</v>
      </c>
      <c r="IK68" s="39">
        <f t="shared" si="112"/>
        <v>0</v>
      </c>
      <c r="IL68" s="115">
        <f t="shared" si="281"/>
        <v>0</v>
      </c>
      <c r="IM68" s="40"/>
      <c r="IN68" s="39"/>
      <c r="IO68" s="115">
        <f t="shared" si="282"/>
        <v>0</v>
      </c>
      <c r="IP68" s="40"/>
      <c r="IQ68" s="39"/>
      <c r="IR68" s="115">
        <f t="shared" si="283"/>
        <v>0</v>
      </c>
      <c r="IS68" s="40">
        <f t="shared" si="116"/>
        <v>0</v>
      </c>
      <c r="IT68" s="39">
        <f t="shared" si="117"/>
        <v>0</v>
      </c>
      <c r="IU68" s="115">
        <f t="shared" si="284"/>
        <v>0</v>
      </c>
      <c r="IV68" s="40"/>
      <c r="IW68" s="39"/>
      <c r="IX68" s="115">
        <f t="shared" si="285"/>
        <v>0</v>
      </c>
      <c r="IY68" s="40"/>
      <c r="IZ68" s="39"/>
      <c r="JA68" s="115">
        <f t="shared" si="286"/>
        <v>0</v>
      </c>
      <c r="JB68" s="40">
        <f t="shared" si="121"/>
        <v>0</v>
      </c>
      <c r="JC68" s="39">
        <f t="shared" si="122"/>
        <v>0</v>
      </c>
      <c r="JD68" s="115">
        <f t="shared" si="287"/>
        <v>0</v>
      </c>
      <c r="JE68" s="40"/>
      <c r="JF68" s="39"/>
      <c r="JG68" s="115">
        <f t="shared" si="288"/>
        <v>0</v>
      </c>
      <c r="JH68" s="40"/>
      <c r="JI68" s="39"/>
      <c r="JJ68" s="115">
        <f t="shared" si="289"/>
        <v>0</v>
      </c>
      <c r="JK68" s="40">
        <f t="shared" si="126"/>
        <v>0</v>
      </c>
      <c r="JL68" s="39">
        <f t="shared" si="127"/>
        <v>0</v>
      </c>
      <c r="JM68" s="115">
        <f t="shared" si="290"/>
        <v>0</v>
      </c>
      <c r="JN68" s="40"/>
      <c r="JO68" s="39"/>
      <c r="JP68" s="115">
        <f t="shared" si="291"/>
        <v>0</v>
      </c>
      <c r="JQ68" s="40">
        <f t="shared" si="130"/>
        <v>0</v>
      </c>
      <c r="JR68" s="39">
        <f t="shared" si="131"/>
        <v>0</v>
      </c>
      <c r="JS68" s="115">
        <f t="shared" si="292"/>
        <v>0</v>
      </c>
      <c r="JT68" s="40"/>
      <c r="JU68" s="39"/>
      <c r="JV68" s="115">
        <f t="shared" si="293"/>
        <v>0</v>
      </c>
      <c r="JW68" s="40"/>
      <c r="JX68" s="39"/>
      <c r="JY68" s="115">
        <f t="shared" si="294"/>
        <v>0</v>
      </c>
      <c r="JZ68" s="40"/>
      <c r="KA68" s="39"/>
      <c r="KB68" s="115">
        <f t="shared" si="295"/>
        <v>0</v>
      </c>
      <c r="KC68" s="40">
        <f t="shared" si="136"/>
        <v>0</v>
      </c>
      <c r="KD68" s="39">
        <f t="shared" si="137"/>
        <v>0</v>
      </c>
      <c r="KE68" s="115">
        <f t="shared" si="296"/>
        <v>0</v>
      </c>
      <c r="KF68" s="40"/>
      <c r="KG68" s="39"/>
      <c r="KH68" s="115">
        <f t="shared" si="297"/>
        <v>0</v>
      </c>
      <c r="KI68" s="40"/>
      <c r="KJ68" s="39"/>
      <c r="KK68" s="115">
        <f t="shared" si="298"/>
        <v>0</v>
      </c>
      <c r="KL68" s="40"/>
      <c r="KM68" s="39"/>
      <c r="KN68" s="115">
        <f t="shared" si="299"/>
        <v>0</v>
      </c>
      <c r="KO68" s="40"/>
      <c r="KP68" s="39"/>
      <c r="KQ68" s="115">
        <f t="shared" si="300"/>
        <v>0</v>
      </c>
      <c r="KR68" s="40">
        <f t="shared" si="143"/>
        <v>0</v>
      </c>
      <c r="KS68" s="39">
        <f t="shared" si="144"/>
        <v>0</v>
      </c>
      <c r="KT68" s="115">
        <f t="shared" si="301"/>
        <v>0</v>
      </c>
      <c r="KU68" s="40">
        <f t="shared" si="146"/>
        <v>0</v>
      </c>
      <c r="KV68" s="39">
        <f t="shared" si="147"/>
        <v>0</v>
      </c>
      <c r="KW68" s="115">
        <f t="shared" si="302"/>
        <v>0</v>
      </c>
      <c r="KX68" s="39"/>
      <c r="KY68" s="39"/>
      <c r="KZ68" s="115">
        <f t="shared" si="303"/>
        <v>0</v>
      </c>
      <c r="LA68" s="39"/>
      <c r="LB68" s="39"/>
      <c r="LC68" s="115">
        <f t="shared" si="304"/>
        <v>0</v>
      </c>
      <c r="LD68" s="39"/>
      <c r="LE68" s="39"/>
      <c r="LF68" s="115">
        <f t="shared" si="305"/>
        <v>0</v>
      </c>
      <c r="LG68" s="39">
        <v>1120202</v>
      </c>
      <c r="LH68" s="39"/>
      <c r="LI68" s="115">
        <f t="shared" si="306"/>
        <v>1120202</v>
      </c>
      <c r="LJ68" s="39"/>
      <c r="LK68" s="39"/>
      <c r="LL68" s="115">
        <f t="shared" si="307"/>
        <v>0</v>
      </c>
      <c r="LM68" s="40">
        <f t="shared" si="154"/>
        <v>1120202</v>
      </c>
      <c r="LN68" s="39">
        <f t="shared" si="155"/>
        <v>0</v>
      </c>
      <c r="LO68" s="115">
        <f t="shared" si="308"/>
        <v>1120202</v>
      </c>
      <c r="LP68" s="40"/>
      <c r="LQ68" s="39"/>
      <c r="LR68" s="115">
        <f t="shared" si="309"/>
        <v>0</v>
      </c>
      <c r="LS68" s="39"/>
      <c r="LT68" s="39"/>
      <c r="LU68" s="115">
        <f t="shared" si="310"/>
        <v>0</v>
      </c>
      <c r="LV68" s="39"/>
      <c r="LW68" s="39"/>
      <c r="LX68" s="115">
        <f t="shared" si="311"/>
        <v>0</v>
      </c>
      <c r="LY68" s="39"/>
      <c r="LZ68" s="39"/>
      <c r="MA68" s="115">
        <f t="shared" si="312"/>
        <v>0</v>
      </c>
      <c r="MB68" s="40">
        <f t="shared" si="161"/>
        <v>0</v>
      </c>
      <c r="MC68" s="39">
        <f t="shared" si="162"/>
        <v>0</v>
      </c>
      <c r="MD68" s="115">
        <f t="shared" si="313"/>
        <v>0</v>
      </c>
      <c r="ME68" s="40">
        <f t="shared" si="164"/>
        <v>1120202</v>
      </c>
      <c r="MF68" s="39">
        <f t="shared" si="165"/>
        <v>0</v>
      </c>
      <c r="MG68" s="115">
        <f t="shared" si="314"/>
        <v>1120202</v>
      </c>
      <c r="MH68" s="40"/>
      <c r="MI68" s="39"/>
      <c r="MJ68" s="115">
        <f t="shared" si="315"/>
        <v>0</v>
      </c>
      <c r="MK68" s="39"/>
      <c r="ML68" s="39"/>
      <c r="MM68" s="115">
        <f t="shared" si="316"/>
        <v>0</v>
      </c>
      <c r="MN68" s="39"/>
      <c r="MO68" s="39"/>
      <c r="MP68" s="115">
        <f t="shared" si="317"/>
        <v>0</v>
      </c>
      <c r="MQ68" s="39"/>
      <c r="MR68" s="39"/>
      <c r="MS68" s="115">
        <f t="shared" si="318"/>
        <v>0</v>
      </c>
      <c r="MT68" s="39"/>
      <c r="MU68" s="39"/>
      <c r="MV68" s="115">
        <f t="shared" si="319"/>
        <v>0</v>
      </c>
      <c r="MW68" s="40">
        <f t="shared" si="172"/>
        <v>0</v>
      </c>
      <c r="MX68" s="39">
        <f t="shared" si="173"/>
        <v>0</v>
      </c>
      <c r="MY68" s="115">
        <f t="shared" si="320"/>
        <v>0</v>
      </c>
      <c r="MZ68" s="39"/>
      <c r="NA68" s="39"/>
      <c r="NB68" s="115">
        <f t="shared" si="321"/>
        <v>0</v>
      </c>
      <c r="NC68" s="39"/>
      <c r="ND68" s="39"/>
      <c r="NE68" s="115">
        <f t="shared" si="322"/>
        <v>0</v>
      </c>
      <c r="NF68" s="40">
        <f t="shared" si="177"/>
        <v>0</v>
      </c>
      <c r="NG68" s="39">
        <f t="shared" si="178"/>
        <v>0</v>
      </c>
      <c r="NH68" s="115">
        <f t="shared" si="323"/>
        <v>0</v>
      </c>
      <c r="NI68" s="39"/>
      <c r="NJ68" s="39"/>
      <c r="NK68" s="115">
        <f t="shared" si="324"/>
        <v>0</v>
      </c>
      <c r="NL68" s="39"/>
      <c r="NM68" s="39"/>
      <c r="NN68" s="115">
        <f t="shared" si="325"/>
        <v>0</v>
      </c>
      <c r="NO68" s="40">
        <f t="shared" si="182"/>
        <v>0</v>
      </c>
      <c r="NP68" s="39">
        <f t="shared" si="183"/>
        <v>0</v>
      </c>
      <c r="NQ68" s="115">
        <f t="shared" si="326"/>
        <v>0</v>
      </c>
      <c r="NR68" s="39"/>
      <c r="NS68" s="39"/>
      <c r="NT68" s="115">
        <f t="shared" si="327"/>
        <v>0</v>
      </c>
      <c r="NU68" s="39">
        <f t="shared" si="186"/>
        <v>0</v>
      </c>
      <c r="NV68" s="39">
        <f t="shared" si="187"/>
        <v>0</v>
      </c>
      <c r="NW68" s="115">
        <f t="shared" si="328"/>
        <v>0</v>
      </c>
      <c r="NX68" s="40">
        <f t="shared" si="329"/>
        <v>0</v>
      </c>
      <c r="NY68" s="39">
        <f t="shared" si="190"/>
        <v>0</v>
      </c>
      <c r="NZ68" s="115">
        <f t="shared" si="330"/>
        <v>0</v>
      </c>
      <c r="OA68" s="40">
        <f t="shared" si="331"/>
        <v>1120202</v>
      </c>
      <c r="OB68" s="39">
        <f t="shared" si="332"/>
        <v>0</v>
      </c>
      <c r="OC68" s="115">
        <f t="shared" si="333"/>
        <v>1120202</v>
      </c>
      <c r="OD68" s="40">
        <f t="shared" si="334"/>
        <v>1368816</v>
      </c>
      <c r="OE68" s="39">
        <f t="shared" si="335"/>
        <v>0</v>
      </c>
      <c r="OF68" s="115">
        <f t="shared" si="336"/>
        <v>1368816</v>
      </c>
    </row>
    <row r="69" spans="1:396" s="51" customFormat="1" x14ac:dyDescent="0.25">
      <c r="A69" s="36">
        <v>59</v>
      </c>
      <c r="B69" s="37" t="s">
        <v>255</v>
      </c>
      <c r="C69" s="70" t="s">
        <v>210</v>
      </c>
      <c r="D69" s="39">
        <v>2664648</v>
      </c>
      <c r="E69" s="39">
        <f>6620+441+16000+446+447+21783+544+3966</f>
        <v>50247</v>
      </c>
      <c r="F69" s="115">
        <f t="shared" si="194"/>
        <v>2714895</v>
      </c>
      <c r="G69" s="41">
        <v>222230</v>
      </c>
      <c r="H69" s="39">
        <f>115+1000+338</f>
        <v>1453</v>
      </c>
      <c r="I69" s="115">
        <f t="shared" si="195"/>
        <v>223683</v>
      </c>
      <c r="J69" s="39">
        <v>175304</v>
      </c>
      <c r="K69" s="39">
        <f>98+5+660+5+5</f>
        <v>773</v>
      </c>
      <c r="L69" s="115">
        <f t="shared" si="196"/>
        <v>176077</v>
      </c>
      <c r="M69" s="39">
        <v>111067</v>
      </c>
      <c r="N69" s="39">
        <f>1900+30</f>
        <v>1930</v>
      </c>
      <c r="O69" s="115">
        <f t="shared" si="197"/>
        <v>112997</v>
      </c>
      <c r="P69" s="39">
        <v>140375</v>
      </c>
      <c r="Q69" s="39">
        <v>370</v>
      </c>
      <c r="R69" s="115">
        <f t="shared" si="198"/>
        <v>140745</v>
      </c>
      <c r="S69" s="39">
        <v>181656</v>
      </c>
      <c r="T69" s="39">
        <f>386+3120+150+1709</f>
        <v>5365</v>
      </c>
      <c r="U69" s="115">
        <f t="shared" si="199"/>
        <v>187021</v>
      </c>
      <c r="V69" s="39">
        <v>141693</v>
      </c>
      <c r="W69" s="39">
        <f>1450+596</f>
        <v>2046</v>
      </c>
      <c r="X69" s="115">
        <f t="shared" si="200"/>
        <v>143739</v>
      </c>
      <c r="Y69" s="39">
        <v>219983</v>
      </c>
      <c r="Z69" s="39">
        <f>930+100</f>
        <v>1030</v>
      </c>
      <c r="AA69" s="115">
        <f t="shared" si="201"/>
        <v>221013</v>
      </c>
      <c r="AB69" s="40">
        <f t="shared" si="14"/>
        <v>1192308</v>
      </c>
      <c r="AC69" s="39">
        <f t="shared" si="15"/>
        <v>12967</v>
      </c>
      <c r="AD69" s="115">
        <f t="shared" si="202"/>
        <v>1205275</v>
      </c>
      <c r="AE69" s="39">
        <v>408870</v>
      </c>
      <c r="AF69" s="39">
        <f>798+16800+1778+2921</f>
        <v>22297</v>
      </c>
      <c r="AG69" s="115">
        <f t="shared" si="203"/>
        <v>431167</v>
      </c>
      <c r="AH69" s="40">
        <f t="shared" si="18"/>
        <v>4265826</v>
      </c>
      <c r="AI69" s="39">
        <f t="shared" si="19"/>
        <v>85511</v>
      </c>
      <c r="AJ69" s="115">
        <f t="shared" si="204"/>
        <v>4351337</v>
      </c>
      <c r="AK69" s="39">
        <v>2599124</v>
      </c>
      <c r="AL69" s="39">
        <f>161+20000+25330+800+152+152</f>
        <v>46595</v>
      </c>
      <c r="AM69" s="115">
        <f t="shared" si="205"/>
        <v>2645719</v>
      </c>
      <c r="AN69" s="39"/>
      <c r="AO69" s="39"/>
      <c r="AP69" s="115">
        <f t="shared" si="206"/>
        <v>0</v>
      </c>
      <c r="AQ69" s="39"/>
      <c r="AR69" s="39"/>
      <c r="AS69" s="115">
        <f t="shared" si="207"/>
        <v>0</v>
      </c>
      <c r="AT69" s="39"/>
      <c r="AU69" s="39"/>
      <c r="AV69" s="115">
        <f t="shared" si="208"/>
        <v>0</v>
      </c>
      <c r="AW69" s="39"/>
      <c r="AX69" s="39"/>
      <c r="AY69" s="115">
        <f t="shared" si="209"/>
        <v>0</v>
      </c>
      <c r="AZ69" s="39"/>
      <c r="BA69" s="39"/>
      <c r="BB69" s="115">
        <f t="shared" si="210"/>
        <v>0</v>
      </c>
      <c r="BC69" s="39"/>
      <c r="BD69" s="39"/>
      <c r="BE69" s="115">
        <f t="shared" si="211"/>
        <v>0</v>
      </c>
      <c r="BF69" s="39"/>
      <c r="BG69" s="39"/>
      <c r="BH69" s="115">
        <f t="shared" si="212"/>
        <v>0</v>
      </c>
      <c r="BI69" s="39"/>
      <c r="BJ69" s="39"/>
      <c r="BK69" s="115">
        <f t="shared" si="213"/>
        <v>0</v>
      </c>
      <c r="BL69" s="40">
        <f t="shared" si="214"/>
        <v>2599124</v>
      </c>
      <c r="BM69" s="39">
        <f t="shared" si="215"/>
        <v>46595</v>
      </c>
      <c r="BN69" s="115">
        <f t="shared" si="216"/>
        <v>2645719</v>
      </c>
      <c r="BO69" s="40"/>
      <c r="BP69" s="39"/>
      <c r="BQ69" s="115">
        <f t="shared" si="217"/>
        <v>0</v>
      </c>
      <c r="BR69" s="40"/>
      <c r="BS69" s="39"/>
      <c r="BT69" s="115">
        <f t="shared" si="218"/>
        <v>0</v>
      </c>
      <c r="BU69" s="40"/>
      <c r="BV69" s="39"/>
      <c r="BW69" s="115">
        <f t="shared" si="219"/>
        <v>0</v>
      </c>
      <c r="BX69" s="40"/>
      <c r="BY69" s="39"/>
      <c r="BZ69" s="115">
        <f t="shared" si="220"/>
        <v>0</v>
      </c>
      <c r="CA69" s="40"/>
      <c r="CB69" s="39"/>
      <c r="CC69" s="115">
        <f t="shared" si="221"/>
        <v>0</v>
      </c>
      <c r="CD69" s="40"/>
      <c r="CE69" s="39"/>
      <c r="CF69" s="115">
        <f t="shared" si="222"/>
        <v>0</v>
      </c>
      <c r="CG69" s="40"/>
      <c r="CH69" s="39"/>
      <c r="CI69" s="115">
        <f t="shared" si="223"/>
        <v>0</v>
      </c>
      <c r="CJ69" s="40"/>
      <c r="CK69" s="39"/>
      <c r="CL69" s="115">
        <f t="shared" si="224"/>
        <v>0</v>
      </c>
      <c r="CM69" s="40">
        <f t="shared" si="41"/>
        <v>0</v>
      </c>
      <c r="CN69" s="39">
        <f t="shared" si="42"/>
        <v>0</v>
      </c>
      <c r="CO69" s="115">
        <f t="shared" si="225"/>
        <v>0</v>
      </c>
      <c r="CP69" s="40"/>
      <c r="CQ69" s="39"/>
      <c r="CR69" s="115">
        <f t="shared" si="226"/>
        <v>0</v>
      </c>
      <c r="CS69" s="40"/>
      <c r="CT69" s="39"/>
      <c r="CU69" s="115">
        <f t="shared" si="227"/>
        <v>0</v>
      </c>
      <c r="CV69" s="40"/>
      <c r="CW69" s="39"/>
      <c r="CX69" s="115">
        <f t="shared" si="228"/>
        <v>0</v>
      </c>
      <c r="CY69" s="40"/>
      <c r="CZ69" s="39"/>
      <c r="DA69" s="115">
        <f t="shared" si="229"/>
        <v>0</v>
      </c>
      <c r="DB69" s="40"/>
      <c r="DC69" s="39"/>
      <c r="DD69" s="115">
        <f t="shared" si="230"/>
        <v>0</v>
      </c>
      <c r="DE69" s="40">
        <f t="shared" si="49"/>
        <v>0</v>
      </c>
      <c r="DF69" s="39">
        <f t="shared" si="50"/>
        <v>0</v>
      </c>
      <c r="DG69" s="115">
        <f t="shared" si="231"/>
        <v>0</v>
      </c>
      <c r="DH69" s="40"/>
      <c r="DI69" s="39"/>
      <c r="DJ69" s="115">
        <f t="shared" si="232"/>
        <v>0</v>
      </c>
      <c r="DK69" s="40"/>
      <c r="DL69" s="39"/>
      <c r="DM69" s="115">
        <f t="shared" si="233"/>
        <v>0</v>
      </c>
      <c r="DN69" s="39"/>
      <c r="DO69" s="39"/>
      <c r="DP69" s="115">
        <f t="shared" si="234"/>
        <v>0</v>
      </c>
      <c r="DQ69" s="40"/>
      <c r="DR69" s="39"/>
      <c r="DS69" s="115">
        <f t="shared" si="235"/>
        <v>0</v>
      </c>
      <c r="DT69" s="39"/>
      <c r="DU69" s="39"/>
      <c r="DV69" s="115">
        <f t="shared" si="236"/>
        <v>0</v>
      </c>
      <c r="DW69" s="40"/>
      <c r="DX69" s="39"/>
      <c r="DY69" s="115">
        <f t="shared" si="237"/>
        <v>0</v>
      </c>
      <c r="DZ69" s="40"/>
      <c r="EA69" s="39"/>
      <c r="EB69" s="115">
        <f t="shared" si="238"/>
        <v>0</v>
      </c>
      <c r="EC69" s="40">
        <f t="shared" si="59"/>
        <v>0</v>
      </c>
      <c r="ED69" s="39">
        <f t="shared" si="60"/>
        <v>0</v>
      </c>
      <c r="EE69" s="115">
        <f t="shared" si="239"/>
        <v>0</v>
      </c>
      <c r="EF69" s="40"/>
      <c r="EG69" s="39"/>
      <c r="EH69" s="115">
        <f t="shared" si="240"/>
        <v>0</v>
      </c>
      <c r="EI69" s="39"/>
      <c r="EJ69" s="39"/>
      <c r="EK69" s="115">
        <f t="shared" si="241"/>
        <v>0</v>
      </c>
      <c r="EL69" s="40"/>
      <c r="EM69" s="39"/>
      <c r="EN69" s="115">
        <f t="shared" si="242"/>
        <v>0</v>
      </c>
      <c r="EO69" s="40">
        <f t="shared" si="65"/>
        <v>0</v>
      </c>
      <c r="EP69" s="39">
        <f t="shared" si="66"/>
        <v>0</v>
      </c>
      <c r="EQ69" s="115">
        <f t="shared" si="243"/>
        <v>0</v>
      </c>
      <c r="ER69" s="39"/>
      <c r="ES69" s="39"/>
      <c r="ET69" s="115">
        <f t="shared" si="244"/>
        <v>0</v>
      </c>
      <c r="EU69" s="40"/>
      <c r="EV69" s="39"/>
      <c r="EW69" s="115">
        <f t="shared" si="245"/>
        <v>0</v>
      </c>
      <c r="EX69" s="40"/>
      <c r="EY69" s="39"/>
      <c r="EZ69" s="115">
        <f t="shared" si="246"/>
        <v>0</v>
      </c>
      <c r="FA69" s="40"/>
      <c r="FB69" s="39"/>
      <c r="FC69" s="115">
        <f t="shared" si="247"/>
        <v>0</v>
      </c>
      <c r="FD69" s="40"/>
      <c r="FE69" s="39"/>
      <c r="FF69" s="115">
        <f t="shared" si="248"/>
        <v>0</v>
      </c>
      <c r="FG69" s="40"/>
      <c r="FH69" s="39"/>
      <c r="FI69" s="115">
        <f t="shared" si="249"/>
        <v>0</v>
      </c>
      <c r="FJ69" s="40">
        <f t="shared" si="74"/>
        <v>0</v>
      </c>
      <c r="FK69" s="39">
        <f t="shared" si="75"/>
        <v>0</v>
      </c>
      <c r="FL69" s="115">
        <f t="shared" si="250"/>
        <v>0</v>
      </c>
      <c r="FM69" s="40"/>
      <c r="FN69" s="39"/>
      <c r="FO69" s="115">
        <f t="shared" si="251"/>
        <v>0</v>
      </c>
      <c r="FP69" s="40"/>
      <c r="FQ69" s="39"/>
      <c r="FR69" s="115">
        <f t="shared" si="252"/>
        <v>0</v>
      </c>
      <c r="FS69" s="39"/>
      <c r="FT69" s="39"/>
      <c r="FU69" s="115">
        <f t="shared" si="253"/>
        <v>0</v>
      </c>
      <c r="FV69" s="40"/>
      <c r="FW69" s="39"/>
      <c r="FX69" s="115">
        <f t="shared" si="254"/>
        <v>0</v>
      </c>
      <c r="FY69" s="40"/>
      <c r="FZ69" s="39"/>
      <c r="GA69" s="115">
        <f t="shared" si="255"/>
        <v>0</v>
      </c>
      <c r="GB69" s="40">
        <f t="shared" si="82"/>
        <v>0</v>
      </c>
      <c r="GC69" s="39">
        <f t="shared" si="83"/>
        <v>0</v>
      </c>
      <c r="GD69" s="115">
        <f t="shared" si="256"/>
        <v>0</v>
      </c>
      <c r="GE69" s="40"/>
      <c r="GF69" s="39"/>
      <c r="GG69" s="115">
        <f t="shared" si="257"/>
        <v>0</v>
      </c>
      <c r="GH69" s="40">
        <f t="shared" si="258"/>
        <v>0</v>
      </c>
      <c r="GI69" s="39">
        <f t="shared" si="86"/>
        <v>0</v>
      </c>
      <c r="GJ69" s="115">
        <f t="shared" si="259"/>
        <v>0</v>
      </c>
      <c r="GK69" s="39"/>
      <c r="GL69" s="39"/>
      <c r="GM69" s="115">
        <f t="shared" si="260"/>
        <v>0</v>
      </c>
      <c r="GN69" s="39"/>
      <c r="GO69" s="39"/>
      <c r="GP69" s="115">
        <f t="shared" si="261"/>
        <v>0</v>
      </c>
      <c r="GQ69" s="40">
        <f t="shared" si="90"/>
        <v>0</v>
      </c>
      <c r="GR69" s="39">
        <f t="shared" si="91"/>
        <v>0</v>
      </c>
      <c r="GS69" s="115">
        <f t="shared" si="262"/>
        <v>0</v>
      </c>
      <c r="GT69" s="40">
        <f t="shared" si="337"/>
        <v>0</v>
      </c>
      <c r="GU69" s="39">
        <f t="shared" si="337"/>
        <v>0</v>
      </c>
      <c r="GV69" s="115">
        <f t="shared" si="265"/>
        <v>0</v>
      </c>
      <c r="GW69" s="39"/>
      <c r="GX69" s="39"/>
      <c r="GY69" s="115">
        <f t="shared" si="266"/>
        <v>0</v>
      </c>
      <c r="GZ69" s="39"/>
      <c r="HA69" s="39"/>
      <c r="HB69" s="115">
        <f t="shared" si="267"/>
        <v>0</v>
      </c>
      <c r="HC69" s="39"/>
      <c r="HD69" s="39"/>
      <c r="HE69" s="115">
        <f t="shared" si="268"/>
        <v>0</v>
      </c>
      <c r="HF69" s="39"/>
      <c r="HG69" s="39"/>
      <c r="HH69" s="115">
        <f t="shared" si="269"/>
        <v>0</v>
      </c>
      <c r="HI69" s="39"/>
      <c r="HJ69" s="39"/>
      <c r="HK69" s="115">
        <f t="shared" si="270"/>
        <v>0</v>
      </c>
      <c r="HL69" s="40"/>
      <c r="HM69" s="39"/>
      <c r="HN69" s="115">
        <f t="shared" si="271"/>
        <v>0</v>
      </c>
      <c r="HO69" s="40"/>
      <c r="HP69" s="39"/>
      <c r="HQ69" s="115">
        <f t="shared" si="272"/>
        <v>0</v>
      </c>
      <c r="HR69" s="40"/>
      <c r="HS69" s="39"/>
      <c r="HT69" s="115">
        <f t="shared" si="273"/>
        <v>0</v>
      </c>
      <c r="HU69" s="40">
        <f t="shared" si="274"/>
        <v>0</v>
      </c>
      <c r="HV69" s="39">
        <f t="shared" si="275"/>
        <v>0</v>
      </c>
      <c r="HW69" s="115">
        <f t="shared" si="276"/>
        <v>0</v>
      </c>
      <c r="HX69" s="40"/>
      <c r="HY69" s="39"/>
      <c r="HZ69" s="115">
        <f t="shared" si="277"/>
        <v>0</v>
      </c>
      <c r="IA69" s="40">
        <f t="shared" si="106"/>
        <v>0</v>
      </c>
      <c r="IB69" s="39">
        <f t="shared" si="107"/>
        <v>0</v>
      </c>
      <c r="IC69" s="115">
        <f t="shared" si="278"/>
        <v>0</v>
      </c>
      <c r="ID69" s="40"/>
      <c r="IE69" s="39"/>
      <c r="IF69" s="115">
        <f t="shared" si="279"/>
        <v>0</v>
      </c>
      <c r="IG69" s="40"/>
      <c r="IH69" s="39"/>
      <c r="II69" s="115">
        <f t="shared" si="280"/>
        <v>0</v>
      </c>
      <c r="IJ69" s="40">
        <f t="shared" si="111"/>
        <v>0</v>
      </c>
      <c r="IK69" s="39">
        <f t="shared" si="112"/>
        <v>0</v>
      </c>
      <c r="IL69" s="115">
        <f t="shared" si="281"/>
        <v>0</v>
      </c>
      <c r="IM69" s="40"/>
      <c r="IN69" s="39"/>
      <c r="IO69" s="115">
        <f t="shared" si="282"/>
        <v>0</v>
      </c>
      <c r="IP69" s="40"/>
      <c r="IQ69" s="39"/>
      <c r="IR69" s="115">
        <f t="shared" si="283"/>
        <v>0</v>
      </c>
      <c r="IS69" s="40">
        <f t="shared" si="116"/>
        <v>0</v>
      </c>
      <c r="IT69" s="39">
        <f t="shared" si="117"/>
        <v>0</v>
      </c>
      <c r="IU69" s="115">
        <f t="shared" si="284"/>
        <v>0</v>
      </c>
      <c r="IV69" s="40"/>
      <c r="IW69" s="39"/>
      <c r="IX69" s="115">
        <f t="shared" si="285"/>
        <v>0</v>
      </c>
      <c r="IY69" s="40"/>
      <c r="IZ69" s="39"/>
      <c r="JA69" s="115">
        <f t="shared" si="286"/>
        <v>0</v>
      </c>
      <c r="JB69" s="40">
        <f t="shared" si="121"/>
        <v>0</v>
      </c>
      <c r="JC69" s="39">
        <f t="shared" si="122"/>
        <v>0</v>
      </c>
      <c r="JD69" s="115">
        <f t="shared" si="287"/>
        <v>0</v>
      </c>
      <c r="JE69" s="40"/>
      <c r="JF69" s="39"/>
      <c r="JG69" s="115">
        <f t="shared" si="288"/>
        <v>0</v>
      </c>
      <c r="JH69" s="40"/>
      <c r="JI69" s="39"/>
      <c r="JJ69" s="115">
        <f t="shared" si="289"/>
        <v>0</v>
      </c>
      <c r="JK69" s="40">
        <f t="shared" si="126"/>
        <v>0</v>
      </c>
      <c r="JL69" s="39">
        <f t="shared" si="127"/>
        <v>0</v>
      </c>
      <c r="JM69" s="115">
        <f t="shared" si="290"/>
        <v>0</v>
      </c>
      <c r="JN69" s="40"/>
      <c r="JO69" s="39"/>
      <c r="JP69" s="115">
        <f t="shared" si="291"/>
        <v>0</v>
      </c>
      <c r="JQ69" s="40">
        <f t="shared" si="130"/>
        <v>0</v>
      </c>
      <c r="JR69" s="39">
        <f t="shared" si="131"/>
        <v>0</v>
      </c>
      <c r="JS69" s="115">
        <f t="shared" si="292"/>
        <v>0</v>
      </c>
      <c r="JT69" s="40"/>
      <c r="JU69" s="39"/>
      <c r="JV69" s="115">
        <f t="shared" si="293"/>
        <v>0</v>
      </c>
      <c r="JW69" s="40"/>
      <c r="JX69" s="39"/>
      <c r="JY69" s="115">
        <f t="shared" si="294"/>
        <v>0</v>
      </c>
      <c r="JZ69" s="40"/>
      <c r="KA69" s="39"/>
      <c r="KB69" s="115">
        <f t="shared" si="295"/>
        <v>0</v>
      </c>
      <c r="KC69" s="40">
        <f t="shared" si="136"/>
        <v>0</v>
      </c>
      <c r="KD69" s="39">
        <f t="shared" si="137"/>
        <v>0</v>
      </c>
      <c r="KE69" s="115">
        <f t="shared" si="296"/>
        <v>0</v>
      </c>
      <c r="KF69" s="40"/>
      <c r="KG69" s="39"/>
      <c r="KH69" s="115">
        <f t="shared" si="297"/>
        <v>0</v>
      </c>
      <c r="KI69" s="40"/>
      <c r="KJ69" s="39"/>
      <c r="KK69" s="115">
        <f t="shared" si="298"/>
        <v>0</v>
      </c>
      <c r="KL69" s="40"/>
      <c r="KM69" s="39"/>
      <c r="KN69" s="115">
        <f t="shared" si="299"/>
        <v>0</v>
      </c>
      <c r="KO69" s="40"/>
      <c r="KP69" s="39"/>
      <c r="KQ69" s="115">
        <f t="shared" si="300"/>
        <v>0</v>
      </c>
      <c r="KR69" s="40">
        <f t="shared" si="143"/>
        <v>0</v>
      </c>
      <c r="KS69" s="39">
        <f t="shared" si="144"/>
        <v>0</v>
      </c>
      <c r="KT69" s="115">
        <f t="shared" si="301"/>
        <v>0</v>
      </c>
      <c r="KU69" s="40">
        <f t="shared" si="146"/>
        <v>0</v>
      </c>
      <c r="KV69" s="39">
        <f t="shared" si="147"/>
        <v>0</v>
      </c>
      <c r="KW69" s="115">
        <f t="shared" si="302"/>
        <v>0</v>
      </c>
      <c r="KX69" s="39"/>
      <c r="KY69" s="39"/>
      <c r="KZ69" s="115">
        <f t="shared" si="303"/>
        <v>0</v>
      </c>
      <c r="LA69" s="39"/>
      <c r="LB69" s="39"/>
      <c r="LC69" s="115">
        <f t="shared" si="304"/>
        <v>0</v>
      </c>
      <c r="LD69" s="39"/>
      <c r="LE69" s="39"/>
      <c r="LF69" s="115">
        <f t="shared" si="305"/>
        <v>0</v>
      </c>
      <c r="LG69" s="39"/>
      <c r="LH69" s="39"/>
      <c r="LI69" s="115">
        <f t="shared" si="306"/>
        <v>0</v>
      </c>
      <c r="LJ69" s="39"/>
      <c r="LK69" s="39"/>
      <c r="LL69" s="115">
        <f t="shared" si="307"/>
        <v>0</v>
      </c>
      <c r="LM69" s="40">
        <f t="shared" si="154"/>
        <v>0</v>
      </c>
      <c r="LN69" s="39">
        <f t="shared" si="155"/>
        <v>0</v>
      </c>
      <c r="LO69" s="115">
        <f t="shared" si="308"/>
        <v>0</v>
      </c>
      <c r="LP69" s="40"/>
      <c r="LQ69" s="39"/>
      <c r="LR69" s="115">
        <f t="shared" si="309"/>
        <v>0</v>
      </c>
      <c r="LS69" s="39"/>
      <c r="LT69" s="39"/>
      <c r="LU69" s="115">
        <f t="shared" si="310"/>
        <v>0</v>
      </c>
      <c r="LV69" s="39"/>
      <c r="LW69" s="39"/>
      <c r="LX69" s="115">
        <f t="shared" si="311"/>
        <v>0</v>
      </c>
      <c r="LY69" s="39"/>
      <c r="LZ69" s="39"/>
      <c r="MA69" s="115">
        <f t="shared" si="312"/>
        <v>0</v>
      </c>
      <c r="MB69" s="40">
        <f t="shared" si="161"/>
        <v>0</v>
      </c>
      <c r="MC69" s="39">
        <f t="shared" si="162"/>
        <v>0</v>
      </c>
      <c r="MD69" s="115">
        <f t="shared" si="313"/>
        <v>0</v>
      </c>
      <c r="ME69" s="40">
        <f t="shared" si="164"/>
        <v>0</v>
      </c>
      <c r="MF69" s="39">
        <f t="shared" si="165"/>
        <v>0</v>
      </c>
      <c r="MG69" s="115">
        <f t="shared" si="314"/>
        <v>0</v>
      </c>
      <c r="MH69" s="40"/>
      <c r="MI69" s="39"/>
      <c r="MJ69" s="115">
        <f t="shared" si="315"/>
        <v>0</v>
      </c>
      <c r="MK69" s="39"/>
      <c r="ML69" s="39"/>
      <c r="MM69" s="115">
        <f t="shared" si="316"/>
        <v>0</v>
      </c>
      <c r="MN69" s="39"/>
      <c r="MO69" s="39"/>
      <c r="MP69" s="115">
        <f t="shared" si="317"/>
        <v>0</v>
      </c>
      <c r="MQ69" s="39"/>
      <c r="MR69" s="39"/>
      <c r="MS69" s="115">
        <f t="shared" si="318"/>
        <v>0</v>
      </c>
      <c r="MT69" s="39"/>
      <c r="MU69" s="39"/>
      <c r="MV69" s="115">
        <f t="shared" si="319"/>
        <v>0</v>
      </c>
      <c r="MW69" s="40">
        <f t="shared" si="172"/>
        <v>0</v>
      </c>
      <c r="MX69" s="39">
        <f t="shared" si="173"/>
        <v>0</v>
      </c>
      <c r="MY69" s="115">
        <f t="shared" si="320"/>
        <v>0</v>
      </c>
      <c r="MZ69" s="39"/>
      <c r="NA69" s="39"/>
      <c r="NB69" s="115">
        <f t="shared" si="321"/>
        <v>0</v>
      </c>
      <c r="NC69" s="39"/>
      <c r="ND69" s="39"/>
      <c r="NE69" s="115">
        <f t="shared" si="322"/>
        <v>0</v>
      </c>
      <c r="NF69" s="40">
        <f t="shared" si="177"/>
        <v>0</v>
      </c>
      <c r="NG69" s="39">
        <f t="shared" si="178"/>
        <v>0</v>
      </c>
      <c r="NH69" s="115">
        <f t="shared" si="323"/>
        <v>0</v>
      </c>
      <c r="NI69" s="39"/>
      <c r="NJ69" s="39"/>
      <c r="NK69" s="115">
        <f t="shared" si="324"/>
        <v>0</v>
      </c>
      <c r="NL69" s="39"/>
      <c r="NM69" s="39"/>
      <c r="NN69" s="115">
        <f t="shared" si="325"/>
        <v>0</v>
      </c>
      <c r="NO69" s="40">
        <f t="shared" si="182"/>
        <v>0</v>
      </c>
      <c r="NP69" s="39">
        <f t="shared" si="183"/>
        <v>0</v>
      </c>
      <c r="NQ69" s="115">
        <f t="shared" si="326"/>
        <v>0</v>
      </c>
      <c r="NR69" s="39"/>
      <c r="NS69" s="39"/>
      <c r="NT69" s="115">
        <f t="shared" si="327"/>
        <v>0</v>
      </c>
      <c r="NU69" s="39">
        <f t="shared" si="186"/>
        <v>0</v>
      </c>
      <c r="NV69" s="39">
        <f t="shared" si="187"/>
        <v>0</v>
      </c>
      <c r="NW69" s="115">
        <f t="shared" si="328"/>
        <v>0</v>
      </c>
      <c r="NX69" s="40">
        <f t="shared" si="329"/>
        <v>0</v>
      </c>
      <c r="NY69" s="39">
        <f t="shared" si="190"/>
        <v>0</v>
      </c>
      <c r="NZ69" s="115">
        <f t="shared" si="330"/>
        <v>0</v>
      </c>
      <c r="OA69" s="40">
        <f t="shared" si="331"/>
        <v>0</v>
      </c>
      <c r="OB69" s="39">
        <f t="shared" si="332"/>
        <v>0</v>
      </c>
      <c r="OC69" s="115">
        <f t="shared" si="333"/>
        <v>0</v>
      </c>
      <c r="OD69" s="40">
        <f t="shared" si="334"/>
        <v>6864950</v>
      </c>
      <c r="OE69" s="39">
        <f t="shared" si="335"/>
        <v>132106</v>
      </c>
      <c r="OF69" s="115">
        <f t="shared" si="336"/>
        <v>6997056</v>
      </c>
    </row>
    <row r="70" spans="1:396" s="72" customFormat="1" ht="16.5" thickBot="1" x14ac:dyDescent="0.3">
      <c r="A70" s="42">
        <v>60</v>
      </c>
      <c r="B70" s="43" t="s">
        <v>256</v>
      </c>
      <c r="C70" s="71" t="s">
        <v>298</v>
      </c>
      <c r="D70" s="45"/>
      <c r="E70" s="45"/>
      <c r="F70" s="116">
        <f t="shared" si="194"/>
        <v>0</v>
      </c>
      <c r="G70" s="47"/>
      <c r="H70" s="45"/>
      <c r="I70" s="116">
        <f t="shared" si="195"/>
        <v>0</v>
      </c>
      <c r="J70" s="45"/>
      <c r="K70" s="45"/>
      <c r="L70" s="116">
        <f t="shared" si="196"/>
        <v>0</v>
      </c>
      <c r="M70" s="45"/>
      <c r="N70" s="45"/>
      <c r="O70" s="116">
        <f t="shared" si="197"/>
        <v>0</v>
      </c>
      <c r="P70" s="45"/>
      <c r="Q70" s="45"/>
      <c r="R70" s="116">
        <f t="shared" si="198"/>
        <v>0</v>
      </c>
      <c r="S70" s="45"/>
      <c r="T70" s="45"/>
      <c r="U70" s="116">
        <f t="shared" si="199"/>
        <v>0</v>
      </c>
      <c r="V70" s="45"/>
      <c r="W70" s="45"/>
      <c r="X70" s="116">
        <f t="shared" si="200"/>
        <v>0</v>
      </c>
      <c r="Y70" s="45"/>
      <c r="Z70" s="45"/>
      <c r="AA70" s="116">
        <f t="shared" si="201"/>
        <v>0</v>
      </c>
      <c r="AB70" s="46">
        <f t="shared" si="14"/>
        <v>0</v>
      </c>
      <c r="AC70" s="45">
        <f t="shared" si="15"/>
        <v>0</v>
      </c>
      <c r="AD70" s="116">
        <f t="shared" si="202"/>
        <v>0</v>
      </c>
      <c r="AE70" s="45"/>
      <c r="AF70" s="45"/>
      <c r="AG70" s="116">
        <f t="shared" si="203"/>
        <v>0</v>
      </c>
      <c r="AH70" s="46">
        <f t="shared" si="18"/>
        <v>0</v>
      </c>
      <c r="AI70" s="45">
        <f t="shared" si="19"/>
        <v>0</v>
      </c>
      <c r="AJ70" s="116">
        <f t="shared" si="204"/>
        <v>0</v>
      </c>
      <c r="AK70" s="45"/>
      <c r="AL70" s="45"/>
      <c r="AM70" s="116">
        <f t="shared" si="205"/>
        <v>0</v>
      </c>
      <c r="AN70" s="45"/>
      <c r="AO70" s="45"/>
      <c r="AP70" s="116">
        <f t="shared" si="206"/>
        <v>0</v>
      </c>
      <c r="AQ70" s="45"/>
      <c r="AR70" s="45"/>
      <c r="AS70" s="116">
        <f t="shared" si="207"/>
        <v>0</v>
      </c>
      <c r="AT70" s="45"/>
      <c r="AU70" s="45"/>
      <c r="AV70" s="116">
        <f t="shared" si="208"/>
        <v>0</v>
      </c>
      <c r="AW70" s="45"/>
      <c r="AX70" s="45"/>
      <c r="AY70" s="116">
        <f t="shared" si="209"/>
        <v>0</v>
      </c>
      <c r="AZ70" s="45"/>
      <c r="BA70" s="45"/>
      <c r="BB70" s="116">
        <f t="shared" si="210"/>
        <v>0</v>
      </c>
      <c r="BC70" s="45"/>
      <c r="BD70" s="45"/>
      <c r="BE70" s="116">
        <f t="shared" si="211"/>
        <v>0</v>
      </c>
      <c r="BF70" s="45"/>
      <c r="BG70" s="45"/>
      <c r="BH70" s="116">
        <f t="shared" si="212"/>
        <v>0</v>
      </c>
      <c r="BI70" s="45"/>
      <c r="BJ70" s="45"/>
      <c r="BK70" s="116">
        <f t="shared" si="213"/>
        <v>0</v>
      </c>
      <c r="BL70" s="46">
        <f t="shared" si="214"/>
        <v>0</v>
      </c>
      <c r="BM70" s="45">
        <f t="shared" si="215"/>
        <v>0</v>
      </c>
      <c r="BN70" s="116">
        <f t="shared" si="216"/>
        <v>0</v>
      </c>
      <c r="BO70" s="46"/>
      <c r="BP70" s="45"/>
      <c r="BQ70" s="116">
        <f t="shared" si="217"/>
        <v>0</v>
      </c>
      <c r="BR70" s="46"/>
      <c r="BS70" s="45"/>
      <c r="BT70" s="116">
        <f t="shared" si="218"/>
        <v>0</v>
      </c>
      <c r="BU70" s="46"/>
      <c r="BV70" s="45"/>
      <c r="BW70" s="116">
        <f t="shared" si="219"/>
        <v>0</v>
      </c>
      <c r="BX70" s="46"/>
      <c r="BY70" s="45"/>
      <c r="BZ70" s="116">
        <f t="shared" si="220"/>
        <v>0</v>
      </c>
      <c r="CA70" s="46"/>
      <c r="CB70" s="45"/>
      <c r="CC70" s="116">
        <f t="shared" si="221"/>
        <v>0</v>
      </c>
      <c r="CD70" s="46"/>
      <c r="CE70" s="45"/>
      <c r="CF70" s="116">
        <f t="shared" si="222"/>
        <v>0</v>
      </c>
      <c r="CG70" s="46"/>
      <c r="CH70" s="45"/>
      <c r="CI70" s="116">
        <f t="shared" si="223"/>
        <v>0</v>
      </c>
      <c r="CJ70" s="46"/>
      <c r="CK70" s="45"/>
      <c r="CL70" s="116">
        <f t="shared" si="224"/>
        <v>0</v>
      </c>
      <c r="CM70" s="46">
        <f t="shared" si="41"/>
        <v>0</v>
      </c>
      <c r="CN70" s="45">
        <f t="shared" si="42"/>
        <v>0</v>
      </c>
      <c r="CO70" s="116">
        <f t="shared" si="225"/>
        <v>0</v>
      </c>
      <c r="CP70" s="46"/>
      <c r="CQ70" s="45"/>
      <c r="CR70" s="116">
        <f t="shared" si="226"/>
        <v>0</v>
      </c>
      <c r="CS70" s="46"/>
      <c r="CT70" s="45"/>
      <c r="CU70" s="116">
        <f t="shared" si="227"/>
        <v>0</v>
      </c>
      <c r="CV70" s="46"/>
      <c r="CW70" s="45"/>
      <c r="CX70" s="116">
        <f t="shared" si="228"/>
        <v>0</v>
      </c>
      <c r="CY70" s="46"/>
      <c r="CZ70" s="45"/>
      <c r="DA70" s="116">
        <f t="shared" si="229"/>
        <v>0</v>
      </c>
      <c r="DB70" s="46"/>
      <c r="DC70" s="45"/>
      <c r="DD70" s="116">
        <f t="shared" si="230"/>
        <v>0</v>
      </c>
      <c r="DE70" s="46">
        <f t="shared" si="49"/>
        <v>0</v>
      </c>
      <c r="DF70" s="45">
        <f t="shared" si="50"/>
        <v>0</v>
      </c>
      <c r="DG70" s="116">
        <f t="shared" si="231"/>
        <v>0</v>
      </c>
      <c r="DH70" s="46"/>
      <c r="DI70" s="45"/>
      <c r="DJ70" s="116">
        <f t="shared" si="232"/>
        <v>0</v>
      </c>
      <c r="DK70" s="46"/>
      <c r="DL70" s="45"/>
      <c r="DM70" s="116">
        <f t="shared" si="233"/>
        <v>0</v>
      </c>
      <c r="DN70" s="45"/>
      <c r="DO70" s="45"/>
      <c r="DP70" s="116">
        <f t="shared" si="234"/>
        <v>0</v>
      </c>
      <c r="DQ70" s="46"/>
      <c r="DR70" s="45"/>
      <c r="DS70" s="116">
        <f t="shared" si="235"/>
        <v>0</v>
      </c>
      <c r="DT70" s="45"/>
      <c r="DU70" s="45"/>
      <c r="DV70" s="116">
        <f t="shared" si="236"/>
        <v>0</v>
      </c>
      <c r="DW70" s="46"/>
      <c r="DX70" s="45"/>
      <c r="DY70" s="116">
        <f t="shared" si="237"/>
        <v>0</v>
      </c>
      <c r="DZ70" s="46"/>
      <c r="EA70" s="45"/>
      <c r="EB70" s="116">
        <f t="shared" si="238"/>
        <v>0</v>
      </c>
      <c r="EC70" s="46">
        <f t="shared" si="59"/>
        <v>0</v>
      </c>
      <c r="ED70" s="45">
        <f t="shared" si="60"/>
        <v>0</v>
      </c>
      <c r="EE70" s="116">
        <f t="shared" si="239"/>
        <v>0</v>
      </c>
      <c r="EF70" s="46"/>
      <c r="EG70" s="45"/>
      <c r="EH70" s="116">
        <f t="shared" si="240"/>
        <v>0</v>
      </c>
      <c r="EI70" s="45">
        <v>2000000</v>
      </c>
      <c r="EJ70" s="45"/>
      <c r="EK70" s="116">
        <f t="shared" si="241"/>
        <v>2000000</v>
      </c>
      <c r="EL70" s="46"/>
      <c r="EM70" s="45"/>
      <c r="EN70" s="116">
        <f t="shared" si="242"/>
        <v>0</v>
      </c>
      <c r="EO70" s="46">
        <f t="shared" si="65"/>
        <v>2000000</v>
      </c>
      <c r="EP70" s="45">
        <f t="shared" si="66"/>
        <v>0</v>
      </c>
      <c r="EQ70" s="116">
        <f t="shared" si="243"/>
        <v>2000000</v>
      </c>
      <c r="ER70" s="45"/>
      <c r="ES70" s="45"/>
      <c r="ET70" s="116">
        <f t="shared" si="244"/>
        <v>0</v>
      </c>
      <c r="EU70" s="46"/>
      <c r="EV70" s="45"/>
      <c r="EW70" s="116">
        <f t="shared" si="245"/>
        <v>0</v>
      </c>
      <c r="EX70" s="46"/>
      <c r="EY70" s="45"/>
      <c r="EZ70" s="116">
        <f t="shared" si="246"/>
        <v>0</v>
      </c>
      <c r="FA70" s="46"/>
      <c r="FB70" s="45"/>
      <c r="FC70" s="116">
        <f t="shared" si="247"/>
        <v>0</v>
      </c>
      <c r="FD70" s="46"/>
      <c r="FE70" s="45"/>
      <c r="FF70" s="116">
        <f t="shared" si="248"/>
        <v>0</v>
      </c>
      <c r="FG70" s="46"/>
      <c r="FH70" s="45"/>
      <c r="FI70" s="116">
        <f t="shared" si="249"/>
        <v>0</v>
      </c>
      <c r="FJ70" s="46">
        <f t="shared" si="74"/>
        <v>0</v>
      </c>
      <c r="FK70" s="45">
        <f t="shared" si="75"/>
        <v>0</v>
      </c>
      <c r="FL70" s="116">
        <f t="shared" si="250"/>
        <v>0</v>
      </c>
      <c r="FM70" s="46"/>
      <c r="FN70" s="45"/>
      <c r="FO70" s="116">
        <f t="shared" si="251"/>
        <v>0</v>
      </c>
      <c r="FP70" s="46"/>
      <c r="FQ70" s="45"/>
      <c r="FR70" s="116">
        <f t="shared" si="252"/>
        <v>0</v>
      </c>
      <c r="FS70" s="45"/>
      <c r="FT70" s="45"/>
      <c r="FU70" s="116">
        <f t="shared" si="253"/>
        <v>0</v>
      </c>
      <c r="FV70" s="46"/>
      <c r="FW70" s="45"/>
      <c r="FX70" s="116">
        <f t="shared" si="254"/>
        <v>0</v>
      </c>
      <c r="FY70" s="46"/>
      <c r="FZ70" s="45"/>
      <c r="GA70" s="116">
        <f t="shared" si="255"/>
        <v>0</v>
      </c>
      <c r="GB70" s="46">
        <f t="shared" si="82"/>
        <v>0</v>
      </c>
      <c r="GC70" s="45">
        <f t="shared" si="83"/>
        <v>0</v>
      </c>
      <c r="GD70" s="116">
        <f t="shared" si="256"/>
        <v>0</v>
      </c>
      <c r="GE70" s="46"/>
      <c r="GF70" s="45"/>
      <c r="GG70" s="116">
        <f t="shared" si="257"/>
        <v>0</v>
      </c>
      <c r="GH70" s="46">
        <f t="shared" si="258"/>
        <v>0</v>
      </c>
      <c r="GI70" s="45">
        <f t="shared" si="86"/>
        <v>0</v>
      </c>
      <c r="GJ70" s="116">
        <f t="shared" si="259"/>
        <v>0</v>
      </c>
      <c r="GK70" s="45"/>
      <c r="GL70" s="45"/>
      <c r="GM70" s="116">
        <f t="shared" si="260"/>
        <v>0</v>
      </c>
      <c r="GN70" s="45"/>
      <c r="GO70" s="45"/>
      <c r="GP70" s="116">
        <f t="shared" si="261"/>
        <v>0</v>
      </c>
      <c r="GQ70" s="46">
        <f t="shared" si="90"/>
        <v>0</v>
      </c>
      <c r="GR70" s="45">
        <f t="shared" si="91"/>
        <v>0</v>
      </c>
      <c r="GS70" s="116">
        <f t="shared" si="262"/>
        <v>0</v>
      </c>
      <c r="GT70" s="46">
        <f t="shared" si="337"/>
        <v>2000000</v>
      </c>
      <c r="GU70" s="45">
        <f t="shared" si="337"/>
        <v>0</v>
      </c>
      <c r="GV70" s="116">
        <f t="shared" si="265"/>
        <v>2000000</v>
      </c>
      <c r="GW70" s="45"/>
      <c r="GX70" s="45"/>
      <c r="GY70" s="116">
        <f t="shared" si="266"/>
        <v>0</v>
      </c>
      <c r="GZ70" s="45"/>
      <c r="HA70" s="45"/>
      <c r="HB70" s="116">
        <f t="shared" si="267"/>
        <v>0</v>
      </c>
      <c r="HC70" s="45"/>
      <c r="HD70" s="45"/>
      <c r="HE70" s="116">
        <f t="shared" si="268"/>
        <v>0</v>
      </c>
      <c r="HF70" s="45"/>
      <c r="HG70" s="45"/>
      <c r="HH70" s="116">
        <f t="shared" si="269"/>
        <v>0</v>
      </c>
      <c r="HI70" s="45"/>
      <c r="HJ70" s="45"/>
      <c r="HK70" s="116">
        <f t="shared" si="270"/>
        <v>0</v>
      </c>
      <c r="HL70" s="46"/>
      <c r="HM70" s="45"/>
      <c r="HN70" s="116">
        <f t="shared" si="271"/>
        <v>0</v>
      </c>
      <c r="HO70" s="46"/>
      <c r="HP70" s="45"/>
      <c r="HQ70" s="116">
        <f t="shared" si="272"/>
        <v>0</v>
      </c>
      <c r="HR70" s="46"/>
      <c r="HS70" s="45"/>
      <c r="HT70" s="116">
        <f t="shared" si="273"/>
        <v>0</v>
      </c>
      <c r="HU70" s="46">
        <f t="shared" si="274"/>
        <v>0</v>
      </c>
      <c r="HV70" s="45">
        <f t="shared" si="275"/>
        <v>0</v>
      </c>
      <c r="HW70" s="116">
        <f t="shared" si="276"/>
        <v>0</v>
      </c>
      <c r="HX70" s="46"/>
      <c r="HY70" s="45"/>
      <c r="HZ70" s="116">
        <f t="shared" si="277"/>
        <v>0</v>
      </c>
      <c r="IA70" s="46">
        <f t="shared" si="106"/>
        <v>0</v>
      </c>
      <c r="IB70" s="45">
        <f t="shared" si="107"/>
        <v>0</v>
      </c>
      <c r="IC70" s="116">
        <f t="shared" si="278"/>
        <v>0</v>
      </c>
      <c r="ID70" s="46"/>
      <c r="IE70" s="45"/>
      <c r="IF70" s="116">
        <f t="shared" si="279"/>
        <v>0</v>
      </c>
      <c r="IG70" s="46"/>
      <c r="IH70" s="45"/>
      <c r="II70" s="116">
        <f t="shared" si="280"/>
        <v>0</v>
      </c>
      <c r="IJ70" s="46">
        <f t="shared" si="111"/>
        <v>0</v>
      </c>
      <c r="IK70" s="45">
        <f t="shared" si="112"/>
        <v>0</v>
      </c>
      <c r="IL70" s="116">
        <f t="shared" si="281"/>
        <v>0</v>
      </c>
      <c r="IM70" s="46"/>
      <c r="IN70" s="45"/>
      <c r="IO70" s="116">
        <f t="shared" si="282"/>
        <v>0</v>
      </c>
      <c r="IP70" s="46"/>
      <c r="IQ70" s="45"/>
      <c r="IR70" s="116">
        <f t="shared" si="283"/>
        <v>0</v>
      </c>
      <c r="IS70" s="46">
        <f t="shared" si="116"/>
        <v>0</v>
      </c>
      <c r="IT70" s="45">
        <f t="shared" si="117"/>
        <v>0</v>
      </c>
      <c r="IU70" s="116">
        <f t="shared" si="284"/>
        <v>0</v>
      </c>
      <c r="IV70" s="46"/>
      <c r="IW70" s="45"/>
      <c r="IX70" s="116">
        <f t="shared" si="285"/>
        <v>0</v>
      </c>
      <c r="IY70" s="46"/>
      <c r="IZ70" s="45"/>
      <c r="JA70" s="116">
        <f t="shared" si="286"/>
        <v>0</v>
      </c>
      <c r="JB70" s="46">
        <f t="shared" si="121"/>
        <v>0</v>
      </c>
      <c r="JC70" s="45">
        <f t="shared" si="122"/>
        <v>0</v>
      </c>
      <c r="JD70" s="116">
        <f t="shared" si="287"/>
        <v>0</v>
      </c>
      <c r="JE70" s="46"/>
      <c r="JF70" s="45"/>
      <c r="JG70" s="116">
        <f t="shared" si="288"/>
        <v>0</v>
      </c>
      <c r="JH70" s="46"/>
      <c r="JI70" s="45"/>
      <c r="JJ70" s="116">
        <f t="shared" si="289"/>
        <v>0</v>
      </c>
      <c r="JK70" s="46">
        <f t="shared" si="126"/>
        <v>0</v>
      </c>
      <c r="JL70" s="45">
        <f t="shared" si="127"/>
        <v>0</v>
      </c>
      <c r="JM70" s="116">
        <f t="shared" si="290"/>
        <v>0</v>
      </c>
      <c r="JN70" s="46"/>
      <c r="JO70" s="45"/>
      <c r="JP70" s="116">
        <f t="shared" si="291"/>
        <v>0</v>
      </c>
      <c r="JQ70" s="46">
        <f t="shared" si="130"/>
        <v>0</v>
      </c>
      <c r="JR70" s="45">
        <f t="shared" si="131"/>
        <v>0</v>
      </c>
      <c r="JS70" s="116">
        <f t="shared" si="292"/>
        <v>0</v>
      </c>
      <c r="JT70" s="46"/>
      <c r="JU70" s="45"/>
      <c r="JV70" s="116">
        <f t="shared" si="293"/>
        <v>0</v>
      </c>
      <c r="JW70" s="46"/>
      <c r="JX70" s="45"/>
      <c r="JY70" s="116">
        <f t="shared" si="294"/>
        <v>0</v>
      </c>
      <c r="JZ70" s="46"/>
      <c r="KA70" s="45"/>
      <c r="KB70" s="116">
        <f t="shared" si="295"/>
        <v>0</v>
      </c>
      <c r="KC70" s="46">
        <f t="shared" si="136"/>
        <v>0</v>
      </c>
      <c r="KD70" s="45">
        <f t="shared" si="137"/>
        <v>0</v>
      </c>
      <c r="KE70" s="116">
        <f t="shared" si="296"/>
        <v>0</v>
      </c>
      <c r="KF70" s="46"/>
      <c r="KG70" s="45"/>
      <c r="KH70" s="116">
        <f t="shared" si="297"/>
        <v>0</v>
      </c>
      <c r="KI70" s="46"/>
      <c r="KJ70" s="45"/>
      <c r="KK70" s="116">
        <f t="shared" si="298"/>
        <v>0</v>
      </c>
      <c r="KL70" s="46"/>
      <c r="KM70" s="45"/>
      <c r="KN70" s="116">
        <f t="shared" si="299"/>
        <v>0</v>
      </c>
      <c r="KO70" s="46"/>
      <c r="KP70" s="45"/>
      <c r="KQ70" s="116">
        <f t="shared" si="300"/>
        <v>0</v>
      </c>
      <c r="KR70" s="46">
        <f t="shared" si="143"/>
        <v>0</v>
      </c>
      <c r="KS70" s="45">
        <f t="shared" si="144"/>
        <v>0</v>
      </c>
      <c r="KT70" s="116">
        <f t="shared" si="301"/>
        <v>0</v>
      </c>
      <c r="KU70" s="46">
        <f t="shared" si="146"/>
        <v>0</v>
      </c>
      <c r="KV70" s="45">
        <f t="shared" si="147"/>
        <v>0</v>
      </c>
      <c r="KW70" s="116">
        <f t="shared" si="302"/>
        <v>0</v>
      </c>
      <c r="KX70" s="45"/>
      <c r="KY70" s="45"/>
      <c r="KZ70" s="116">
        <f t="shared" si="303"/>
        <v>0</v>
      </c>
      <c r="LA70" s="45"/>
      <c r="LB70" s="45"/>
      <c r="LC70" s="116">
        <f t="shared" si="304"/>
        <v>0</v>
      </c>
      <c r="LD70" s="45"/>
      <c r="LE70" s="45"/>
      <c r="LF70" s="116">
        <f t="shared" si="305"/>
        <v>0</v>
      </c>
      <c r="LG70" s="45"/>
      <c r="LH70" s="45"/>
      <c r="LI70" s="116">
        <f t="shared" si="306"/>
        <v>0</v>
      </c>
      <c r="LJ70" s="45"/>
      <c r="LK70" s="45"/>
      <c r="LL70" s="116">
        <f t="shared" si="307"/>
        <v>0</v>
      </c>
      <c r="LM70" s="46">
        <f t="shared" si="154"/>
        <v>0</v>
      </c>
      <c r="LN70" s="45">
        <f t="shared" si="155"/>
        <v>0</v>
      </c>
      <c r="LO70" s="116">
        <f t="shared" si="308"/>
        <v>0</v>
      </c>
      <c r="LP70" s="46"/>
      <c r="LQ70" s="45"/>
      <c r="LR70" s="116">
        <f t="shared" si="309"/>
        <v>0</v>
      </c>
      <c r="LS70" s="45"/>
      <c r="LT70" s="45"/>
      <c r="LU70" s="116">
        <f t="shared" si="310"/>
        <v>0</v>
      </c>
      <c r="LV70" s="45"/>
      <c r="LW70" s="45"/>
      <c r="LX70" s="116">
        <f t="shared" si="311"/>
        <v>0</v>
      </c>
      <c r="LY70" s="45"/>
      <c r="LZ70" s="45"/>
      <c r="MA70" s="116">
        <f t="shared" si="312"/>
        <v>0</v>
      </c>
      <c r="MB70" s="46">
        <f t="shared" si="161"/>
        <v>0</v>
      </c>
      <c r="MC70" s="45">
        <f t="shared" si="162"/>
        <v>0</v>
      </c>
      <c r="MD70" s="116">
        <f t="shared" si="313"/>
        <v>0</v>
      </c>
      <c r="ME70" s="46">
        <f t="shared" si="164"/>
        <v>0</v>
      </c>
      <c r="MF70" s="45">
        <f t="shared" si="165"/>
        <v>0</v>
      </c>
      <c r="MG70" s="116">
        <f t="shared" si="314"/>
        <v>0</v>
      </c>
      <c r="MH70" s="46"/>
      <c r="MI70" s="45"/>
      <c r="MJ70" s="116">
        <f t="shared" si="315"/>
        <v>0</v>
      </c>
      <c r="MK70" s="45"/>
      <c r="ML70" s="45"/>
      <c r="MM70" s="116">
        <f t="shared" si="316"/>
        <v>0</v>
      </c>
      <c r="MN70" s="45"/>
      <c r="MO70" s="45"/>
      <c r="MP70" s="116">
        <f t="shared" si="317"/>
        <v>0</v>
      </c>
      <c r="MQ70" s="45"/>
      <c r="MR70" s="45"/>
      <c r="MS70" s="116">
        <f t="shared" si="318"/>
        <v>0</v>
      </c>
      <c r="MT70" s="45"/>
      <c r="MU70" s="45"/>
      <c r="MV70" s="116">
        <f t="shared" si="319"/>
        <v>0</v>
      </c>
      <c r="MW70" s="46">
        <f t="shared" si="172"/>
        <v>0</v>
      </c>
      <c r="MX70" s="45">
        <f t="shared" si="173"/>
        <v>0</v>
      </c>
      <c r="MY70" s="116">
        <f t="shared" si="320"/>
        <v>0</v>
      </c>
      <c r="MZ70" s="45"/>
      <c r="NA70" s="45"/>
      <c r="NB70" s="116">
        <f t="shared" si="321"/>
        <v>0</v>
      </c>
      <c r="NC70" s="45"/>
      <c r="ND70" s="45"/>
      <c r="NE70" s="116">
        <f t="shared" si="322"/>
        <v>0</v>
      </c>
      <c r="NF70" s="46">
        <f t="shared" si="177"/>
        <v>0</v>
      </c>
      <c r="NG70" s="45">
        <f t="shared" si="178"/>
        <v>0</v>
      </c>
      <c r="NH70" s="116">
        <f t="shared" si="323"/>
        <v>0</v>
      </c>
      <c r="NI70" s="45"/>
      <c r="NJ70" s="45"/>
      <c r="NK70" s="116">
        <f t="shared" si="324"/>
        <v>0</v>
      </c>
      <c r="NL70" s="45"/>
      <c r="NM70" s="45"/>
      <c r="NN70" s="116">
        <f t="shared" si="325"/>
        <v>0</v>
      </c>
      <c r="NO70" s="46">
        <f t="shared" si="182"/>
        <v>0</v>
      </c>
      <c r="NP70" s="45">
        <f t="shared" si="183"/>
        <v>0</v>
      </c>
      <c r="NQ70" s="116">
        <f t="shared" si="326"/>
        <v>0</v>
      </c>
      <c r="NR70" s="45"/>
      <c r="NS70" s="45"/>
      <c r="NT70" s="116">
        <f t="shared" si="327"/>
        <v>0</v>
      </c>
      <c r="NU70" s="45">
        <f t="shared" si="186"/>
        <v>0</v>
      </c>
      <c r="NV70" s="45">
        <f t="shared" si="187"/>
        <v>0</v>
      </c>
      <c r="NW70" s="116">
        <f t="shared" si="328"/>
        <v>0</v>
      </c>
      <c r="NX70" s="46">
        <f t="shared" si="329"/>
        <v>0</v>
      </c>
      <c r="NY70" s="45">
        <f t="shared" si="190"/>
        <v>0</v>
      </c>
      <c r="NZ70" s="116">
        <f t="shared" si="330"/>
        <v>0</v>
      </c>
      <c r="OA70" s="46">
        <f t="shared" si="331"/>
        <v>2000000</v>
      </c>
      <c r="OB70" s="45">
        <f t="shared" si="332"/>
        <v>0</v>
      </c>
      <c r="OC70" s="116">
        <f t="shared" si="333"/>
        <v>2000000</v>
      </c>
      <c r="OD70" s="46">
        <f t="shared" si="334"/>
        <v>2000000</v>
      </c>
      <c r="OE70" s="45">
        <f t="shared" si="335"/>
        <v>0</v>
      </c>
      <c r="OF70" s="116">
        <f t="shared" si="336"/>
        <v>2000000</v>
      </c>
    </row>
    <row r="71" spans="1:396" s="91" customFormat="1" ht="16.5" thickBot="1" x14ac:dyDescent="0.3">
      <c r="A71" s="52">
        <v>61</v>
      </c>
      <c r="B71" s="53" t="s">
        <v>257</v>
      </c>
      <c r="C71" s="90" t="s">
        <v>355</v>
      </c>
      <c r="D71" s="55">
        <f>SUM(D68:D70)</f>
        <v>2706413</v>
      </c>
      <c r="E71" s="55">
        <f>SUM(E68:E70)</f>
        <v>50247</v>
      </c>
      <c r="F71" s="117">
        <f t="shared" si="194"/>
        <v>2756660</v>
      </c>
      <c r="G71" s="57">
        <f>SUM(G68:G70)</f>
        <v>228488</v>
      </c>
      <c r="H71" s="55">
        <f>SUM(H68:H70)</f>
        <v>1453</v>
      </c>
      <c r="I71" s="117">
        <f t="shared" si="195"/>
        <v>229941</v>
      </c>
      <c r="J71" s="55">
        <f>SUM(J68:J70)</f>
        <v>179992</v>
      </c>
      <c r="K71" s="55">
        <f>SUM(K68:K70)</f>
        <v>773</v>
      </c>
      <c r="L71" s="117">
        <f t="shared" si="196"/>
        <v>180765</v>
      </c>
      <c r="M71" s="55">
        <f>SUM(M68:M70)</f>
        <v>115956</v>
      </c>
      <c r="N71" s="55">
        <f>SUM(N68:N70)</f>
        <v>1930</v>
      </c>
      <c r="O71" s="117">
        <f t="shared" si="197"/>
        <v>117886</v>
      </c>
      <c r="P71" s="55">
        <f>SUM(P68:P70)</f>
        <v>143891</v>
      </c>
      <c r="Q71" s="55">
        <f>SUM(Q68:Q70)</f>
        <v>370</v>
      </c>
      <c r="R71" s="117">
        <f t="shared" si="198"/>
        <v>144261</v>
      </c>
      <c r="S71" s="55">
        <f>SUM(S68:S70)</f>
        <v>187399</v>
      </c>
      <c r="T71" s="55">
        <f>SUM(T68:T70)</f>
        <v>5365</v>
      </c>
      <c r="U71" s="117">
        <f t="shared" si="199"/>
        <v>192764</v>
      </c>
      <c r="V71" s="55">
        <f>SUM(V68:V70)</f>
        <v>145554</v>
      </c>
      <c r="W71" s="55">
        <f>SUM(W68:W70)</f>
        <v>2046</v>
      </c>
      <c r="X71" s="117">
        <f t="shared" si="200"/>
        <v>147600</v>
      </c>
      <c r="Y71" s="55">
        <f>SUM(Y68:Y70)</f>
        <v>226608</v>
      </c>
      <c r="Z71" s="55">
        <f>SUM(Z68:Z70)</f>
        <v>1030</v>
      </c>
      <c r="AA71" s="117">
        <f t="shared" si="201"/>
        <v>227638</v>
      </c>
      <c r="AB71" s="56">
        <f t="shared" si="14"/>
        <v>1227888</v>
      </c>
      <c r="AC71" s="55">
        <f t="shared" si="15"/>
        <v>12967</v>
      </c>
      <c r="AD71" s="117">
        <f t="shared" si="202"/>
        <v>1240855</v>
      </c>
      <c r="AE71" s="55">
        <f>SUM(AE68:AE70)</f>
        <v>414842</v>
      </c>
      <c r="AF71" s="55">
        <f>SUM(AF68:AF70)</f>
        <v>22297</v>
      </c>
      <c r="AG71" s="117">
        <f t="shared" si="203"/>
        <v>437139</v>
      </c>
      <c r="AH71" s="56">
        <f t="shared" si="18"/>
        <v>4349143</v>
      </c>
      <c r="AI71" s="55">
        <f t="shared" si="19"/>
        <v>85511</v>
      </c>
      <c r="AJ71" s="117">
        <f t="shared" si="204"/>
        <v>4434654</v>
      </c>
      <c r="AK71" s="55">
        <f>SUM(AK68:AK70)</f>
        <v>2764421</v>
      </c>
      <c r="AL71" s="55">
        <f>SUM(AL68:AL70)</f>
        <v>46595</v>
      </c>
      <c r="AM71" s="117">
        <f t="shared" si="205"/>
        <v>2811016</v>
      </c>
      <c r="AN71" s="55">
        <f>SUM(AN68:AN70)</f>
        <v>0</v>
      </c>
      <c r="AO71" s="55">
        <f>SUM(AO68:AO70)</f>
        <v>0</v>
      </c>
      <c r="AP71" s="117">
        <f t="shared" si="206"/>
        <v>0</v>
      </c>
      <c r="AQ71" s="55">
        <f>SUM(AQ68:AQ70)</f>
        <v>0</v>
      </c>
      <c r="AR71" s="55">
        <f>SUM(AR68:AR70)</f>
        <v>0</v>
      </c>
      <c r="AS71" s="117">
        <f t="shared" si="207"/>
        <v>0</v>
      </c>
      <c r="AT71" s="55">
        <f>SUM(AT68:AT70)</f>
        <v>0</v>
      </c>
      <c r="AU71" s="55">
        <f>SUM(AU68:AU70)</f>
        <v>0</v>
      </c>
      <c r="AV71" s="117">
        <f t="shared" si="208"/>
        <v>0</v>
      </c>
      <c r="AW71" s="55">
        <f>SUM(AW68:AW70)</f>
        <v>0</v>
      </c>
      <c r="AX71" s="55">
        <f>SUM(AX68:AX70)</f>
        <v>0</v>
      </c>
      <c r="AY71" s="117">
        <f t="shared" si="209"/>
        <v>0</v>
      </c>
      <c r="AZ71" s="55">
        <f>SUM(AZ68:AZ70)</f>
        <v>0</v>
      </c>
      <c r="BA71" s="55">
        <f>SUM(BA68:BA70)</f>
        <v>0</v>
      </c>
      <c r="BB71" s="117">
        <f t="shared" si="210"/>
        <v>0</v>
      </c>
      <c r="BC71" s="55">
        <f>SUM(BC68:BC70)</f>
        <v>0</v>
      </c>
      <c r="BD71" s="55">
        <f>SUM(BD68:BD70)</f>
        <v>0</v>
      </c>
      <c r="BE71" s="117">
        <f t="shared" si="211"/>
        <v>0</v>
      </c>
      <c r="BF71" s="55">
        <f>SUM(BF68:BF70)</f>
        <v>0</v>
      </c>
      <c r="BG71" s="55">
        <f>SUM(BG68:BG70)</f>
        <v>0</v>
      </c>
      <c r="BH71" s="117">
        <f t="shared" si="212"/>
        <v>0</v>
      </c>
      <c r="BI71" s="55">
        <f>SUM(BI68:BI70)</f>
        <v>0</v>
      </c>
      <c r="BJ71" s="55">
        <f>SUM(BJ68:BJ70)</f>
        <v>0</v>
      </c>
      <c r="BK71" s="117">
        <f t="shared" si="213"/>
        <v>0</v>
      </c>
      <c r="BL71" s="56">
        <f t="shared" si="214"/>
        <v>2764421</v>
      </c>
      <c r="BM71" s="55">
        <f t="shared" si="215"/>
        <v>46595</v>
      </c>
      <c r="BN71" s="117">
        <f t="shared" si="216"/>
        <v>2811016</v>
      </c>
      <c r="BO71" s="56">
        <f>SUM(BO68:BO70)</f>
        <v>0</v>
      </c>
      <c r="BP71" s="55">
        <f>SUM(BP68:BP70)</f>
        <v>0</v>
      </c>
      <c r="BQ71" s="117">
        <f t="shared" si="217"/>
        <v>0</v>
      </c>
      <c r="BR71" s="56">
        <f>SUM(BR68:BR70)</f>
        <v>0</v>
      </c>
      <c r="BS71" s="55">
        <f>SUM(BS68:BS70)</f>
        <v>0</v>
      </c>
      <c r="BT71" s="117">
        <f t="shared" si="218"/>
        <v>0</v>
      </c>
      <c r="BU71" s="56">
        <f>SUM(BU68:BU70)</f>
        <v>0</v>
      </c>
      <c r="BV71" s="55">
        <f>SUM(BV68:BV70)</f>
        <v>0</v>
      </c>
      <c r="BW71" s="117">
        <f t="shared" si="219"/>
        <v>0</v>
      </c>
      <c r="BX71" s="56">
        <f>SUM(BX68:BX70)</f>
        <v>0</v>
      </c>
      <c r="BY71" s="55">
        <f>SUM(BY68:BY70)</f>
        <v>0</v>
      </c>
      <c r="BZ71" s="117">
        <f t="shared" si="220"/>
        <v>0</v>
      </c>
      <c r="CA71" s="56">
        <f>SUM(CA68:CA70)</f>
        <v>0</v>
      </c>
      <c r="CB71" s="55">
        <f>SUM(CB68:CB70)</f>
        <v>0</v>
      </c>
      <c r="CC71" s="117">
        <f t="shared" si="221"/>
        <v>0</v>
      </c>
      <c r="CD71" s="56">
        <f>SUM(CD68:CD70)</f>
        <v>0</v>
      </c>
      <c r="CE71" s="55">
        <f>SUM(CE68:CE70)</f>
        <v>0</v>
      </c>
      <c r="CF71" s="117">
        <f t="shared" si="222"/>
        <v>0</v>
      </c>
      <c r="CG71" s="56">
        <f>SUM(CG68:CG70)</f>
        <v>0</v>
      </c>
      <c r="CH71" s="55">
        <f>SUM(CH68:CH70)</f>
        <v>0</v>
      </c>
      <c r="CI71" s="117">
        <f t="shared" si="223"/>
        <v>0</v>
      </c>
      <c r="CJ71" s="56">
        <f>SUM(CJ68:CJ70)</f>
        <v>0</v>
      </c>
      <c r="CK71" s="55">
        <f>SUM(CK68:CK70)</f>
        <v>0</v>
      </c>
      <c r="CL71" s="117">
        <f t="shared" si="224"/>
        <v>0</v>
      </c>
      <c r="CM71" s="56">
        <f t="shared" si="41"/>
        <v>0</v>
      </c>
      <c r="CN71" s="55">
        <f t="shared" si="42"/>
        <v>0</v>
      </c>
      <c r="CO71" s="117">
        <f t="shared" si="225"/>
        <v>0</v>
      </c>
      <c r="CP71" s="56">
        <f>SUM(CP68:CP70)</f>
        <v>0</v>
      </c>
      <c r="CQ71" s="55">
        <f>SUM(CQ68:CQ70)</f>
        <v>0</v>
      </c>
      <c r="CR71" s="117">
        <f t="shared" si="226"/>
        <v>0</v>
      </c>
      <c r="CS71" s="56">
        <f>SUM(CS68:CS70)</f>
        <v>0</v>
      </c>
      <c r="CT71" s="55">
        <f>SUM(CT68:CT70)</f>
        <v>0</v>
      </c>
      <c r="CU71" s="117">
        <f t="shared" si="227"/>
        <v>0</v>
      </c>
      <c r="CV71" s="56">
        <f>SUM(CV68:CV70)</f>
        <v>0</v>
      </c>
      <c r="CW71" s="55">
        <f>SUM(CW68:CW70)</f>
        <v>0</v>
      </c>
      <c r="CX71" s="117">
        <f t="shared" si="228"/>
        <v>0</v>
      </c>
      <c r="CY71" s="56">
        <f>SUM(CY68:CY70)</f>
        <v>0</v>
      </c>
      <c r="CZ71" s="55">
        <f>SUM(CZ68:CZ70)</f>
        <v>0</v>
      </c>
      <c r="DA71" s="117">
        <f t="shared" si="229"/>
        <v>0</v>
      </c>
      <c r="DB71" s="56">
        <f>SUM(DB68:DB70)</f>
        <v>0</v>
      </c>
      <c r="DC71" s="55">
        <f>SUM(DC68:DC70)</f>
        <v>0</v>
      </c>
      <c r="DD71" s="117">
        <f t="shared" si="230"/>
        <v>0</v>
      </c>
      <c r="DE71" s="56">
        <f t="shared" si="49"/>
        <v>0</v>
      </c>
      <c r="DF71" s="55">
        <f t="shared" si="50"/>
        <v>0</v>
      </c>
      <c r="DG71" s="117">
        <f t="shared" si="231"/>
        <v>0</v>
      </c>
      <c r="DH71" s="56">
        <f>SUM(DH68:DH70)</f>
        <v>0</v>
      </c>
      <c r="DI71" s="55">
        <f>SUM(DI68:DI70)</f>
        <v>0</v>
      </c>
      <c r="DJ71" s="117">
        <f t="shared" si="232"/>
        <v>0</v>
      </c>
      <c r="DK71" s="56">
        <f>SUM(DK68:DK70)</f>
        <v>0</v>
      </c>
      <c r="DL71" s="55">
        <f>SUM(DL68:DL70)</f>
        <v>0</v>
      </c>
      <c r="DM71" s="117">
        <f t="shared" si="233"/>
        <v>0</v>
      </c>
      <c r="DN71" s="55">
        <f>SUM(DN68:DN70)</f>
        <v>0</v>
      </c>
      <c r="DO71" s="55">
        <f>SUM(DO68:DO70)</f>
        <v>0</v>
      </c>
      <c r="DP71" s="117">
        <f t="shared" si="234"/>
        <v>0</v>
      </c>
      <c r="DQ71" s="56">
        <f>SUM(DQ68:DQ70)</f>
        <v>0</v>
      </c>
      <c r="DR71" s="55">
        <f>SUM(DR68:DR70)</f>
        <v>0</v>
      </c>
      <c r="DS71" s="117">
        <f t="shared" si="235"/>
        <v>0</v>
      </c>
      <c r="DT71" s="55">
        <f>SUM(DT68:DT70)</f>
        <v>0</v>
      </c>
      <c r="DU71" s="55">
        <f>SUM(DU68:DU70)</f>
        <v>0</v>
      </c>
      <c r="DV71" s="117">
        <f t="shared" si="236"/>
        <v>0</v>
      </c>
      <c r="DW71" s="56">
        <f>SUM(DW68:DW70)</f>
        <v>0</v>
      </c>
      <c r="DX71" s="55">
        <f>SUM(DX68:DX70)</f>
        <v>0</v>
      </c>
      <c r="DY71" s="117">
        <f t="shared" si="237"/>
        <v>0</v>
      </c>
      <c r="DZ71" s="56">
        <f>SUM(DZ68:DZ70)</f>
        <v>0</v>
      </c>
      <c r="EA71" s="55">
        <f>SUM(EA68:EA70)</f>
        <v>0</v>
      </c>
      <c r="EB71" s="117">
        <f t="shared" si="238"/>
        <v>0</v>
      </c>
      <c r="EC71" s="56">
        <f t="shared" si="59"/>
        <v>0</v>
      </c>
      <c r="ED71" s="55">
        <f t="shared" si="60"/>
        <v>0</v>
      </c>
      <c r="EE71" s="117">
        <f t="shared" si="239"/>
        <v>0</v>
      </c>
      <c r="EF71" s="56">
        <f>SUM(EF68:EF70)</f>
        <v>0</v>
      </c>
      <c r="EG71" s="55">
        <f>SUM(EG68:EG70)</f>
        <v>0</v>
      </c>
      <c r="EH71" s="117">
        <f t="shared" si="240"/>
        <v>0</v>
      </c>
      <c r="EI71" s="55">
        <f>SUM(EI68:EI70)</f>
        <v>2000000</v>
      </c>
      <c r="EJ71" s="55">
        <f>SUM(EJ68:EJ70)</f>
        <v>0</v>
      </c>
      <c r="EK71" s="117">
        <f t="shared" si="241"/>
        <v>2000000</v>
      </c>
      <c r="EL71" s="56">
        <f>SUM(EL68:EL70)</f>
        <v>0</v>
      </c>
      <c r="EM71" s="55">
        <f>SUM(EM68:EM70)</f>
        <v>0</v>
      </c>
      <c r="EN71" s="117">
        <f t="shared" si="242"/>
        <v>0</v>
      </c>
      <c r="EO71" s="56">
        <f t="shared" si="65"/>
        <v>2000000</v>
      </c>
      <c r="EP71" s="55">
        <f t="shared" si="66"/>
        <v>0</v>
      </c>
      <c r="EQ71" s="117">
        <f t="shared" si="243"/>
        <v>2000000</v>
      </c>
      <c r="ER71" s="55">
        <f>SUM(ER68:ER70)</f>
        <v>0</v>
      </c>
      <c r="ES71" s="55">
        <f>SUM(ES68:ES70)</f>
        <v>0</v>
      </c>
      <c r="ET71" s="117">
        <f t="shared" si="244"/>
        <v>0</v>
      </c>
      <c r="EU71" s="56">
        <f>SUM(EU68:EU70)</f>
        <v>0</v>
      </c>
      <c r="EV71" s="55">
        <f>SUM(EV68:EV70)</f>
        <v>0</v>
      </c>
      <c r="EW71" s="117">
        <f t="shared" si="245"/>
        <v>0</v>
      </c>
      <c r="EX71" s="56">
        <f>SUM(EX68:EX70)</f>
        <v>0</v>
      </c>
      <c r="EY71" s="55">
        <f>SUM(EY68:EY70)</f>
        <v>0</v>
      </c>
      <c r="EZ71" s="117">
        <f t="shared" si="246"/>
        <v>0</v>
      </c>
      <c r="FA71" s="56">
        <f>SUM(FA68:FA70)</f>
        <v>0</v>
      </c>
      <c r="FB71" s="55">
        <f>SUM(FB68:FB70)</f>
        <v>0</v>
      </c>
      <c r="FC71" s="117">
        <f t="shared" si="247"/>
        <v>0</v>
      </c>
      <c r="FD71" s="56">
        <f>SUM(FD68:FD70)</f>
        <v>0</v>
      </c>
      <c r="FE71" s="55">
        <f>SUM(FE68:FE70)</f>
        <v>0</v>
      </c>
      <c r="FF71" s="117">
        <f t="shared" si="248"/>
        <v>0</v>
      </c>
      <c r="FG71" s="56">
        <f>SUM(FG68:FG70)</f>
        <v>0</v>
      </c>
      <c r="FH71" s="55">
        <f>SUM(FH68:FH70)</f>
        <v>0</v>
      </c>
      <c r="FI71" s="117">
        <f t="shared" si="249"/>
        <v>0</v>
      </c>
      <c r="FJ71" s="56">
        <f t="shared" si="74"/>
        <v>0</v>
      </c>
      <c r="FK71" s="55">
        <f t="shared" si="75"/>
        <v>0</v>
      </c>
      <c r="FL71" s="117">
        <f t="shared" si="250"/>
        <v>0</v>
      </c>
      <c r="FM71" s="56">
        <f>SUM(FM68:FM70)</f>
        <v>0</v>
      </c>
      <c r="FN71" s="55">
        <f>SUM(FN68:FN70)</f>
        <v>0</v>
      </c>
      <c r="FO71" s="117">
        <f t="shared" si="251"/>
        <v>0</v>
      </c>
      <c r="FP71" s="56">
        <f>SUM(FP68:FP70)</f>
        <v>0</v>
      </c>
      <c r="FQ71" s="55">
        <f>SUM(FQ68:FQ70)</f>
        <v>0</v>
      </c>
      <c r="FR71" s="117">
        <f t="shared" si="252"/>
        <v>0</v>
      </c>
      <c r="FS71" s="55">
        <f>SUM(FS68:FS70)</f>
        <v>0</v>
      </c>
      <c r="FT71" s="55">
        <f>SUM(FT68:FT70)</f>
        <v>0</v>
      </c>
      <c r="FU71" s="117">
        <f t="shared" si="253"/>
        <v>0</v>
      </c>
      <c r="FV71" s="56">
        <f>SUM(FV68:FV70)</f>
        <v>0</v>
      </c>
      <c r="FW71" s="55">
        <f>SUM(FW68:FW70)</f>
        <v>0</v>
      </c>
      <c r="FX71" s="117">
        <f t="shared" si="254"/>
        <v>0</v>
      </c>
      <c r="FY71" s="56">
        <f>SUM(FY68:FY70)</f>
        <v>0</v>
      </c>
      <c r="FZ71" s="55">
        <f>SUM(FZ68:FZ70)</f>
        <v>0</v>
      </c>
      <c r="GA71" s="117">
        <f t="shared" si="255"/>
        <v>0</v>
      </c>
      <c r="GB71" s="56">
        <f t="shared" si="82"/>
        <v>0</v>
      </c>
      <c r="GC71" s="55">
        <f t="shared" si="83"/>
        <v>0</v>
      </c>
      <c r="GD71" s="117">
        <f t="shared" si="256"/>
        <v>0</v>
      </c>
      <c r="GE71" s="56">
        <f>SUM(GE68:GE70)</f>
        <v>0</v>
      </c>
      <c r="GF71" s="55">
        <f>SUM(GF68:GF70)</f>
        <v>0</v>
      </c>
      <c r="GG71" s="117">
        <f t="shared" si="257"/>
        <v>0</v>
      </c>
      <c r="GH71" s="56">
        <f t="shared" si="258"/>
        <v>0</v>
      </c>
      <c r="GI71" s="55">
        <f t="shared" si="86"/>
        <v>0</v>
      </c>
      <c r="GJ71" s="117">
        <f t="shared" si="259"/>
        <v>0</v>
      </c>
      <c r="GK71" s="55">
        <f>SUM(GK68:GK70)</f>
        <v>0</v>
      </c>
      <c r="GL71" s="55">
        <f>SUM(GL68:GL70)</f>
        <v>0</v>
      </c>
      <c r="GM71" s="117">
        <f t="shared" si="260"/>
        <v>0</v>
      </c>
      <c r="GN71" s="55">
        <f>SUM(GN68:GN70)</f>
        <v>0</v>
      </c>
      <c r="GO71" s="55">
        <f>SUM(GO68:GO70)</f>
        <v>0</v>
      </c>
      <c r="GP71" s="117">
        <f t="shared" si="261"/>
        <v>0</v>
      </c>
      <c r="GQ71" s="56">
        <f t="shared" si="90"/>
        <v>0</v>
      </c>
      <c r="GR71" s="55">
        <f t="shared" si="91"/>
        <v>0</v>
      </c>
      <c r="GS71" s="117">
        <f t="shared" si="262"/>
        <v>0</v>
      </c>
      <c r="GT71" s="56">
        <f t="shared" si="337"/>
        <v>2000000</v>
      </c>
      <c r="GU71" s="55">
        <f t="shared" si="337"/>
        <v>0</v>
      </c>
      <c r="GV71" s="117">
        <f t="shared" si="265"/>
        <v>2000000</v>
      </c>
      <c r="GW71" s="55">
        <f>SUM(GW68:GW70)</f>
        <v>0</v>
      </c>
      <c r="GX71" s="55">
        <f>SUM(GX68:GX70)</f>
        <v>0</v>
      </c>
      <c r="GY71" s="117">
        <f t="shared" si="266"/>
        <v>0</v>
      </c>
      <c r="GZ71" s="55">
        <f>SUM(GZ68:GZ70)</f>
        <v>0</v>
      </c>
      <c r="HA71" s="55">
        <f>SUM(HA68:HA70)</f>
        <v>0</v>
      </c>
      <c r="HB71" s="117">
        <f t="shared" si="267"/>
        <v>0</v>
      </c>
      <c r="HC71" s="55">
        <f>SUM(HC68:HC70)</f>
        <v>0</v>
      </c>
      <c r="HD71" s="55">
        <f>SUM(HD68:HD70)</f>
        <v>0</v>
      </c>
      <c r="HE71" s="117">
        <f t="shared" si="268"/>
        <v>0</v>
      </c>
      <c r="HF71" s="55">
        <f>SUM(HF68:HF70)</f>
        <v>0</v>
      </c>
      <c r="HG71" s="55">
        <f>SUM(HG68:HG70)</f>
        <v>0</v>
      </c>
      <c r="HH71" s="117">
        <f t="shared" si="269"/>
        <v>0</v>
      </c>
      <c r="HI71" s="55">
        <f>SUM(HI68:HI70)</f>
        <v>0</v>
      </c>
      <c r="HJ71" s="55">
        <f>SUM(HJ68:HJ70)</f>
        <v>0</v>
      </c>
      <c r="HK71" s="117">
        <f t="shared" si="270"/>
        <v>0</v>
      </c>
      <c r="HL71" s="56">
        <f>SUM(HL68:HL70)</f>
        <v>0</v>
      </c>
      <c r="HM71" s="55">
        <f>SUM(HM68:HM70)</f>
        <v>0</v>
      </c>
      <c r="HN71" s="117">
        <f t="shared" si="271"/>
        <v>0</v>
      </c>
      <c r="HO71" s="56">
        <f>SUM(HO68:HO70)</f>
        <v>0</v>
      </c>
      <c r="HP71" s="55">
        <f>SUM(HP68:HP70)</f>
        <v>0</v>
      </c>
      <c r="HQ71" s="117">
        <f t="shared" si="272"/>
        <v>0</v>
      </c>
      <c r="HR71" s="56">
        <f>SUM(HR68:HR70)</f>
        <v>0</v>
      </c>
      <c r="HS71" s="55">
        <f>SUM(HS68:HS70)</f>
        <v>0</v>
      </c>
      <c r="HT71" s="117">
        <f t="shared" si="273"/>
        <v>0</v>
      </c>
      <c r="HU71" s="56">
        <f t="shared" si="274"/>
        <v>0</v>
      </c>
      <c r="HV71" s="55">
        <f t="shared" si="275"/>
        <v>0</v>
      </c>
      <c r="HW71" s="117">
        <f t="shared" si="276"/>
        <v>0</v>
      </c>
      <c r="HX71" s="56">
        <f>SUM(HX68:HX70)</f>
        <v>0</v>
      </c>
      <c r="HY71" s="55">
        <f>SUM(HY68:HY70)</f>
        <v>0</v>
      </c>
      <c r="HZ71" s="117">
        <f t="shared" si="277"/>
        <v>0</v>
      </c>
      <c r="IA71" s="56">
        <f t="shared" si="106"/>
        <v>0</v>
      </c>
      <c r="IB71" s="55">
        <f t="shared" si="107"/>
        <v>0</v>
      </c>
      <c r="IC71" s="117">
        <f t="shared" si="278"/>
        <v>0</v>
      </c>
      <c r="ID71" s="56">
        <f>SUM(ID68:ID70)</f>
        <v>0</v>
      </c>
      <c r="IE71" s="55">
        <f>SUM(IE68:IE70)</f>
        <v>0</v>
      </c>
      <c r="IF71" s="117">
        <f t="shared" si="279"/>
        <v>0</v>
      </c>
      <c r="IG71" s="56">
        <f>SUM(IG68:IG70)</f>
        <v>0</v>
      </c>
      <c r="IH71" s="55">
        <f>SUM(IH68:IH70)</f>
        <v>0</v>
      </c>
      <c r="II71" s="117">
        <f t="shared" si="280"/>
        <v>0</v>
      </c>
      <c r="IJ71" s="56">
        <f t="shared" si="111"/>
        <v>0</v>
      </c>
      <c r="IK71" s="55">
        <f t="shared" si="112"/>
        <v>0</v>
      </c>
      <c r="IL71" s="117">
        <f t="shared" si="281"/>
        <v>0</v>
      </c>
      <c r="IM71" s="56">
        <f>SUM(IM68:IM70)</f>
        <v>0</v>
      </c>
      <c r="IN71" s="55">
        <f>SUM(IN68:IN70)</f>
        <v>0</v>
      </c>
      <c r="IO71" s="117">
        <f t="shared" si="282"/>
        <v>0</v>
      </c>
      <c r="IP71" s="56">
        <f>SUM(IP68:IP70)</f>
        <v>0</v>
      </c>
      <c r="IQ71" s="55">
        <f>SUM(IQ68:IQ70)</f>
        <v>0</v>
      </c>
      <c r="IR71" s="117">
        <f t="shared" si="283"/>
        <v>0</v>
      </c>
      <c r="IS71" s="56">
        <f t="shared" si="116"/>
        <v>0</v>
      </c>
      <c r="IT71" s="55">
        <f t="shared" si="117"/>
        <v>0</v>
      </c>
      <c r="IU71" s="117">
        <f t="shared" si="284"/>
        <v>0</v>
      </c>
      <c r="IV71" s="56">
        <f>SUM(IV68:IV70)</f>
        <v>0</v>
      </c>
      <c r="IW71" s="55">
        <f>SUM(IW68:IW70)</f>
        <v>0</v>
      </c>
      <c r="IX71" s="117">
        <f t="shared" si="285"/>
        <v>0</v>
      </c>
      <c r="IY71" s="56">
        <f>SUM(IY68:IY70)</f>
        <v>0</v>
      </c>
      <c r="IZ71" s="55">
        <f>SUM(IZ68:IZ70)</f>
        <v>0</v>
      </c>
      <c r="JA71" s="117">
        <f t="shared" si="286"/>
        <v>0</v>
      </c>
      <c r="JB71" s="56">
        <f t="shared" si="121"/>
        <v>0</v>
      </c>
      <c r="JC71" s="55">
        <f t="shared" si="122"/>
        <v>0</v>
      </c>
      <c r="JD71" s="117">
        <f t="shared" si="287"/>
        <v>0</v>
      </c>
      <c r="JE71" s="56">
        <f>SUM(JE68:JE70)</f>
        <v>0</v>
      </c>
      <c r="JF71" s="55">
        <f>SUM(JF68:JF70)</f>
        <v>0</v>
      </c>
      <c r="JG71" s="117">
        <f t="shared" si="288"/>
        <v>0</v>
      </c>
      <c r="JH71" s="56">
        <f>SUM(JH67:JH70)</f>
        <v>6300000</v>
      </c>
      <c r="JI71" s="55">
        <f>SUM(JI67:JI70)</f>
        <v>0</v>
      </c>
      <c r="JJ71" s="117">
        <f t="shared" si="289"/>
        <v>6300000</v>
      </c>
      <c r="JK71" s="56">
        <f t="shared" si="126"/>
        <v>6300000</v>
      </c>
      <c r="JL71" s="55">
        <f t="shared" si="127"/>
        <v>0</v>
      </c>
      <c r="JM71" s="117">
        <f t="shared" si="290"/>
        <v>6300000</v>
      </c>
      <c r="JN71" s="56">
        <f>SUM(JN68:JN70)</f>
        <v>0</v>
      </c>
      <c r="JO71" s="55">
        <f>SUM(JO68:JO70)</f>
        <v>0</v>
      </c>
      <c r="JP71" s="117">
        <f t="shared" si="291"/>
        <v>0</v>
      </c>
      <c r="JQ71" s="56">
        <f t="shared" si="130"/>
        <v>6300000</v>
      </c>
      <c r="JR71" s="55">
        <f t="shared" si="131"/>
        <v>0</v>
      </c>
      <c r="JS71" s="117">
        <f t="shared" si="292"/>
        <v>6300000</v>
      </c>
      <c r="JT71" s="56">
        <f>SUM(JT68:JT70)</f>
        <v>0</v>
      </c>
      <c r="JU71" s="55">
        <f>SUM(JU68:JU70)</f>
        <v>0</v>
      </c>
      <c r="JV71" s="117">
        <f t="shared" si="293"/>
        <v>0</v>
      </c>
      <c r="JW71" s="56">
        <f>SUM(JW68:JW70)</f>
        <v>0</v>
      </c>
      <c r="JX71" s="55">
        <f>SUM(JX68:JX70)</f>
        <v>0</v>
      </c>
      <c r="JY71" s="117">
        <f t="shared" si="294"/>
        <v>0</v>
      </c>
      <c r="JZ71" s="56">
        <f>SUM(JZ68:JZ70)</f>
        <v>0</v>
      </c>
      <c r="KA71" s="55">
        <f>SUM(KA68:KA70)</f>
        <v>0</v>
      </c>
      <c r="KB71" s="117">
        <f t="shared" si="295"/>
        <v>0</v>
      </c>
      <c r="KC71" s="56">
        <f t="shared" si="136"/>
        <v>0</v>
      </c>
      <c r="KD71" s="55">
        <f t="shared" si="137"/>
        <v>0</v>
      </c>
      <c r="KE71" s="117">
        <f t="shared" si="296"/>
        <v>0</v>
      </c>
      <c r="KF71" s="56">
        <f>SUM(KF68:KF70)</f>
        <v>0</v>
      </c>
      <c r="KG71" s="55">
        <f>SUM(KG68:KG70)</f>
        <v>0</v>
      </c>
      <c r="KH71" s="117">
        <f t="shared" si="297"/>
        <v>0</v>
      </c>
      <c r="KI71" s="56">
        <f>SUM(KI68:KI70)</f>
        <v>0</v>
      </c>
      <c r="KJ71" s="55">
        <f>SUM(KJ68:KJ70)</f>
        <v>0</v>
      </c>
      <c r="KK71" s="117">
        <f t="shared" si="298"/>
        <v>0</v>
      </c>
      <c r="KL71" s="56">
        <f>SUM(KL68:KL70)</f>
        <v>0</v>
      </c>
      <c r="KM71" s="55">
        <f>SUM(KM68:KM70)</f>
        <v>0</v>
      </c>
      <c r="KN71" s="117">
        <f t="shared" si="299"/>
        <v>0</v>
      </c>
      <c r="KO71" s="56">
        <f>SUM(KO68:KO70)</f>
        <v>0</v>
      </c>
      <c r="KP71" s="55">
        <f>SUM(KP68:KP70)</f>
        <v>0</v>
      </c>
      <c r="KQ71" s="117">
        <f t="shared" si="300"/>
        <v>0</v>
      </c>
      <c r="KR71" s="56">
        <f t="shared" si="143"/>
        <v>0</v>
      </c>
      <c r="KS71" s="55">
        <f t="shared" si="144"/>
        <v>0</v>
      </c>
      <c r="KT71" s="117">
        <f t="shared" si="301"/>
        <v>0</v>
      </c>
      <c r="KU71" s="56">
        <f t="shared" si="146"/>
        <v>0</v>
      </c>
      <c r="KV71" s="55">
        <f t="shared" si="147"/>
        <v>0</v>
      </c>
      <c r="KW71" s="117">
        <f t="shared" si="302"/>
        <v>0</v>
      </c>
      <c r="KX71" s="55">
        <f>SUM(KX68:KX70)</f>
        <v>0</v>
      </c>
      <c r="KY71" s="55">
        <f>SUM(KY68:KY70)</f>
        <v>0</v>
      </c>
      <c r="KZ71" s="117">
        <f t="shared" si="303"/>
        <v>0</v>
      </c>
      <c r="LA71" s="55">
        <f>SUM(LA68:LA70)</f>
        <v>0</v>
      </c>
      <c r="LB71" s="55">
        <f>SUM(LB68:LB70)</f>
        <v>0</v>
      </c>
      <c r="LC71" s="117">
        <f t="shared" si="304"/>
        <v>0</v>
      </c>
      <c r="LD71" s="55">
        <f>SUM(LD68:LD70)</f>
        <v>0</v>
      </c>
      <c r="LE71" s="55">
        <f>SUM(LE68:LE70)</f>
        <v>0</v>
      </c>
      <c r="LF71" s="117">
        <f t="shared" si="305"/>
        <v>0</v>
      </c>
      <c r="LG71" s="55">
        <f>SUM(LG68:LG70)</f>
        <v>1120202</v>
      </c>
      <c r="LH71" s="55">
        <f>SUM(LH68:LH70)</f>
        <v>0</v>
      </c>
      <c r="LI71" s="117">
        <f t="shared" si="306"/>
        <v>1120202</v>
      </c>
      <c r="LJ71" s="55">
        <f>SUM(LJ68:LJ70)</f>
        <v>0</v>
      </c>
      <c r="LK71" s="55">
        <f>SUM(LK68:LK70)</f>
        <v>0</v>
      </c>
      <c r="LL71" s="117">
        <f t="shared" si="307"/>
        <v>0</v>
      </c>
      <c r="LM71" s="56">
        <f t="shared" si="154"/>
        <v>1120202</v>
      </c>
      <c r="LN71" s="55">
        <f t="shared" si="155"/>
        <v>0</v>
      </c>
      <c r="LO71" s="117">
        <f t="shared" si="308"/>
        <v>1120202</v>
      </c>
      <c r="LP71" s="56">
        <f>SUM(LP68:LP70)</f>
        <v>0</v>
      </c>
      <c r="LQ71" s="55">
        <f>SUM(LQ68:LQ70)</f>
        <v>0</v>
      </c>
      <c r="LR71" s="117">
        <f t="shared" si="309"/>
        <v>0</v>
      </c>
      <c r="LS71" s="55">
        <f>SUM(LS68:LS70)</f>
        <v>0</v>
      </c>
      <c r="LT71" s="55">
        <f>SUM(LT68:LT70)</f>
        <v>0</v>
      </c>
      <c r="LU71" s="117">
        <f t="shared" si="310"/>
        <v>0</v>
      </c>
      <c r="LV71" s="55">
        <f>SUM(LV68:LV70)</f>
        <v>0</v>
      </c>
      <c r="LW71" s="55">
        <f>SUM(LW68:LW70)</f>
        <v>0</v>
      </c>
      <c r="LX71" s="117">
        <f t="shared" si="311"/>
        <v>0</v>
      </c>
      <c r="LY71" s="55">
        <f>SUM(LY68:LY70)</f>
        <v>0</v>
      </c>
      <c r="LZ71" s="55">
        <f>SUM(LZ68:LZ70)</f>
        <v>0</v>
      </c>
      <c r="MA71" s="117">
        <f t="shared" si="312"/>
        <v>0</v>
      </c>
      <c r="MB71" s="56">
        <f t="shared" si="161"/>
        <v>0</v>
      </c>
      <c r="MC71" s="55">
        <f t="shared" si="162"/>
        <v>0</v>
      </c>
      <c r="MD71" s="117">
        <f t="shared" si="313"/>
        <v>0</v>
      </c>
      <c r="ME71" s="56">
        <f t="shared" si="164"/>
        <v>1120202</v>
      </c>
      <c r="MF71" s="55">
        <f t="shared" si="165"/>
        <v>0</v>
      </c>
      <c r="MG71" s="117">
        <f t="shared" si="314"/>
        <v>1120202</v>
      </c>
      <c r="MH71" s="56">
        <f>SUM(MH68:MH70)</f>
        <v>0</v>
      </c>
      <c r="MI71" s="55">
        <f>SUM(MI68:MI70)</f>
        <v>0</v>
      </c>
      <c r="MJ71" s="117">
        <f t="shared" si="315"/>
        <v>0</v>
      </c>
      <c r="MK71" s="55">
        <f>SUM(MK68:MK70)</f>
        <v>0</v>
      </c>
      <c r="ML71" s="55">
        <f>SUM(ML68:ML70)</f>
        <v>0</v>
      </c>
      <c r="MM71" s="117">
        <f t="shared" si="316"/>
        <v>0</v>
      </c>
      <c r="MN71" s="55">
        <f>SUM(MN68:MN70)</f>
        <v>0</v>
      </c>
      <c r="MO71" s="55">
        <f>SUM(MO68:MO70)</f>
        <v>0</v>
      </c>
      <c r="MP71" s="117">
        <f t="shared" si="317"/>
        <v>0</v>
      </c>
      <c r="MQ71" s="55">
        <f>SUM(MQ68:MQ70)</f>
        <v>0</v>
      </c>
      <c r="MR71" s="55">
        <f>SUM(MR68:MR70)</f>
        <v>0</v>
      </c>
      <c r="MS71" s="117">
        <f t="shared" si="318"/>
        <v>0</v>
      </c>
      <c r="MT71" s="55">
        <f>SUM(MT68:MT70)</f>
        <v>0</v>
      </c>
      <c r="MU71" s="55">
        <f>SUM(MU68:MU70)</f>
        <v>0</v>
      </c>
      <c r="MV71" s="117">
        <f t="shared" si="319"/>
        <v>0</v>
      </c>
      <c r="MW71" s="56">
        <f t="shared" si="172"/>
        <v>0</v>
      </c>
      <c r="MX71" s="55">
        <f t="shared" si="173"/>
        <v>0</v>
      </c>
      <c r="MY71" s="117">
        <f t="shared" si="320"/>
        <v>0</v>
      </c>
      <c r="MZ71" s="55">
        <f>SUM(MZ68:MZ70)</f>
        <v>0</v>
      </c>
      <c r="NA71" s="55">
        <f>SUM(NA68:NA70)</f>
        <v>0</v>
      </c>
      <c r="NB71" s="117">
        <f t="shared" si="321"/>
        <v>0</v>
      </c>
      <c r="NC71" s="55">
        <f>SUM(NC68:NC70)</f>
        <v>0</v>
      </c>
      <c r="ND71" s="55">
        <f>SUM(ND68:ND70)</f>
        <v>0</v>
      </c>
      <c r="NE71" s="117">
        <f t="shared" si="322"/>
        <v>0</v>
      </c>
      <c r="NF71" s="56">
        <f t="shared" si="177"/>
        <v>0</v>
      </c>
      <c r="NG71" s="55">
        <f t="shared" si="178"/>
        <v>0</v>
      </c>
      <c r="NH71" s="117">
        <f t="shared" si="323"/>
        <v>0</v>
      </c>
      <c r="NI71" s="55">
        <f>SUM(NI68:NI70)</f>
        <v>0</v>
      </c>
      <c r="NJ71" s="55">
        <f>SUM(NJ68:NJ70)</f>
        <v>0</v>
      </c>
      <c r="NK71" s="117">
        <f t="shared" si="324"/>
        <v>0</v>
      </c>
      <c r="NL71" s="55">
        <f>SUM(NL68:NL70)</f>
        <v>0</v>
      </c>
      <c r="NM71" s="55">
        <f>SUM(NM68:NM70)</f>
        <v>0</v>
      </c>
      <c r="NN71" s="117">
        <f t="shared" si="325"/>
        <v>0</v>
      </c>
      <c r="NO71" s="56">
        <f t="shared" si="182"/>
        <v>0</v>
      </c>
      <c r="NP71" s="55">
        <f t="shared" si="183"/>
        <v>0</v>
      </c>
      <c r="NQ71" s="117">
        <f t="shared" si="326"/>
        <v>0</v>
      </c>
      <c r="NR71" s="55">
        <f>SUM(NR68:NR70)</f>
        <v>0</v>
      </c>
      <c r="NS71" s="55">
        <f>SUM(NS68:NS70)</f>
        <v>0</v>
      </c>
      <c r="NT71" s="117">
        <f t="shared" si="327"/>
        <v>0</v>
      </c>
      <c r="NU71" s="55">
        <f t="shared" si="186"/>
        <v>0</v>
      </c>
      <c r="NV71" s="55">
        <f t="shared" si="187"/>
        <v>0</v>
      </c>
      <c r="NW71" s="117">
        <f t="shared" si="328"/>
        <v>0</v>
      </c>
      <c r="NX71" s="56">
        <f t="shared" si="329"/>
        <v>0</v>
      </c>
      <c r="NY71" s="55">
        <f t="shared" si="190"/>
        <v>0</v>
      </c>
      <c r="NZ71" s="117">
        <f t="shared" si="330"/>
        <v>0</v>
      </c>
      <c r="OA71" s="56">
        <f t="shared" si="331"/>
        <v>9420202</v>
      </c>
      <c r="OB71" s="55">
        <f t="shared" si="332"/>
        <v>0</v>
      </c>
      <c r="OC71" s="117">
        <f t="shared" si="333"/>
        <v>9420202</v>
      </c>
      <c r="OD71" s="56">
        <f t="shared" si="334"/>
        <v>16533766</v>
      </c>
      <c r="OE71" s="55">
        <f t="shared" si="335"/>
        <v>132106</v>
      </c>
      <c r="OF71" s="117">
        <f t="shared" si="336"/>
        <v>16665872</v>
      </c>
    </row>
    <row r="72" spans="1:396" s="93" customFormat="1" ht="17.25" thickTop="1" thickBot="1" x14ac:dyDescent="0.3">
      <c r="A72" s="58">
        <v>62</v>
      </c>
      <c r="B72" s="59"/>
      <c r="C72" s="92" t="s">
        <v>356</v>
      </c>
      <c r="D72" s="61">
        <f>SUM(D66,D71)</f>
        <v>3322867</v>
      </c>
      <c r="E72" s="61">
        <f>SUM(E66,E71)</f>
        <v>54057</v>
      </c>
      <c r="F72" s="118">
        <f t="shared" si="194"/>
        <v>3376924</v>
      </c>
      <c r="G72" s="63">
        <f>SUM(G66,G71)</f>
        <v>230056</v>
      </c>
      <c r="H72" s="61">
        <f>SUM(H66,H71)</f>
        <v>1453</v>
      </c>
      <c r="I72" s="118">
        <f t="shared" si="195"/>
        <v>231509</v>
      </c>
      <c r="J72" s="61">
        <f>SUM(J66,J71)</f>
        <v>182867</v>
      </c>
      <c r="K72" s="61">
        <f>SUM(K66,K71)</f>
        <v>773</v>
      </c>
      <c r="L72" s="118">
        <f t="shared" si="196"/>
        <v>183640</v>
      </c>
      <c r="M72" s="61">
        <f>SUM(M66,M71)</f>
        <v>119419</v>
      </c>
      <c r="N72" s="61">
        <f>SUM(N66,N71)</f>
        <v>1930</v>
      </c>
      <c r="O72" s="118">
        <f t="shared" si="197"/>
        <v>121349</v>
      </c>
      <c r="P72" s="61">
        <f>SUM(P66,P71)</f>
        <v>145067</v>
      </c>
      <c r="Q72" s="61">
        <f>SUM(Q66,Q71)</f>
        <v>370</v>
      </c>
      <c r="R72" s="118">
        <f t="shared" si="198"/>
        <v>145437</v>
      </c>
      <c r="S72" s="61">
        <f>SUM(S66,S71)</f>
        <v>193214</v>
      </c>
      <c r="T72" s="61">
        <f>SUM(T66,T71)</f>
        <v>5365</v>
      </c>
      <c r="U72" s="118">
        <f t="shared" si="199"/>
        <v>198579</v>
      </c>
      <c r="V72" s="61">
        <f>SUM(V66,V71)</f>
        <v>146534</v>
      </c>
      <c r="W72" s="61">
        <f>SUM(W66,W71)</f>
        <v>2046</v>
      </c>
      <c r="X72" s="118">
        <f t="shared" si="200"/>
        <v>148580</v>
      </c>
      <c r="Y72" s="61">
        <f>SUM(Y66,Y71)</f>
        <v>228764</v>
      </c>
      <c r="Z72" s="61">
        <f>SUM(Z66,Z71)</f>
        <v>1030</v>
      </c>
      <c r="AA72" s="118">
        <f t="shared" si="201"/>
        <v>229794</v>
      </c>
      <c r="AB72" s="62">
        <f t="shared" si="14"/>
        <v>1245921</v>
      </c>
      <c r="AC72" s="61">
        <f t="shared" si="15"/>
        <v>12967</v>
      </c>
      <c r="AD72" s="118">
        <f t="shared" si="202"/>
        <v>1258888</v>
      </c>
      <c r="AE72" s="61">
        <f>SUM(AE66,AE71)</f>
        <v>481343</v>
      </c>
      <c r="AF72" s="61">
        <f>SUM(AF66,AF71)</f>
        <v>22297</v>
      </c>
      <c r="AG72" s="118">
        <f t="shared" si="203"/>
        <v>503640</v>
      </c>
      <c r="AH72" s="62">
        <f t="shared" si="18"/>
        <v>5050131</v>
      </c>
      <c r="AI72" s="61">
        <f t="shared" si="19"/>
        <v>89321</v>
      </c>
      <c r="AJ72" s="118">
        <f t="shared" si="204"/>
        <v>5139452</v>
      </c>
      <c r="AK72" s="61">
        <f>SUM(AK66,AK71)</f>
        <v>2789041</v>
      </c>
      <c r="AL72" s="61">
        <f>SUM(AL66,AL71)</f>
        <v>46595</v>
      </c>
      <c r="AM72" s="118">
        <f t="shared" si="205"/>
        <v>2835636</v>
      </c>
      <c r="AN72" s="61">
        <f>SUM(AN66,AN71)</f>
        <v>0</v>
      </c>
      <c r="AO72" s="61">
        <f>SUM(AO66,AO71)</f>
        <v>0</v>
      </c>
      <c r="AP72" s="118">
        <f t="shared" si="206"/>
        <v>0</v>
      </c>
      <c r="AQ72" s="61">
        <f>SUM(AQ66,AQ71)</f>
        <v>10104</v>
      </c>
      <c r="AR72" s="61">
        <f>SUM(AR66,AR71)</f>
        <v>885</v>
      </c>
      <c r="AS72" s="118">
        <f t="shared" si="207"/>
        <v>10989</v>
      </c>
      <c r="AT72" s="61">
        <f>SUM(AT66,AT71)</f>
        <v>0</v>
      </c>
      <c r="AU72" s="61">
        <f>SUM(AU66,AU71)</f>
        <v>0</v>
      </c>
      <c r="AV72" s="118">
        <f t="shared" si="208"/>
        <v>0</v>
      </c>
      <c r="AW72" s="61">
        <f>SUM(AW66,AW71)</f>
        <v>0</v>
      </c>
      <c r="AX72" s="61">
        <f>SUM(AX66,AX71)</f>
        <v>0</v>
      </c>
      <c r="AY72" s="118">
        <f t="shared" si="209"/>
        <v>0</v>
      </c>
      <c r="AZ72" s="61">
        <f>SUM(AZ66,AZ71)</f>
        <v>0</v>
      </c>
      <c r="BA72" s="61">
        <f>SUM(BA66,BA71)</f>
        <v>0</v>
      </c>
      <c r="BB72" s="118">
        <f t="shared" si="210"/>
        <v>0</v>
      </c>
      <c r="BC72" s="61">
        <f>SUM(BC66,BC71)</f>
        <v>0</v>
      </c>
      <c r="BD72" s="61">
        <f>SUM(BD66,BD71)</f>
        <v>0</v>
      </c>
      <c r="BE72" s="118">
        <f t="shared" si="211"/>
        <v>0</v>
      </c>
      <c r="BF72" s="61">
        <f>SUM(BF66,BF71)</f>
        <v>0</v>
      </c>
      <c r="BG72" s="61">
        <f>SUM(BG66,BG71)</f>
        <v>0</v>
      </c>
      <c r="BH72" s="118">
        <f t="shared" si="212"/>
        <v>0</v>
      </c>
      <c r="BI72" s="61">
        <f>SUM(BI66,BI71)</f>
        <v>0</v>
      </c>
      <c r="BJ72" s="61">
        <f>SUM(BJ66,BJ71)</f>
        <v>0</v>
      </c>
      <c r="BK72" s="118">
        <f t="shared" si="213"/>
        <v>0</v>
      </c>
      <c r="BL72" s="62">
        <f t="shared" si="214"/>
        <v>2799145</v>
      </c>
      <c r="BM72" s="61">
        <f t="shared" si="215"/>
        <v>47480</v>
      </c>
      <c r="BN72" s="118">
        <f t="shared" si="216"/>
        <v>2846625</v>
      </c>
      <c r="BO72" s="62">
        <f>SUM(BO66,BO71)</f>
        <v>0</v>
      </c>
      <c r="BP72" s="61">
        <f>SUM(BP66,BP71)</f>
        <v>0</v>
      </c>
      <c r="BQ72" s="118">
        <f t="shared" si="217"/>
        <v>0</v>
      </c>
      <c r="BR72" s="62">
        <f>SUM(BR66,BR71)</f>
        <v>0</v>
      </c>
      <c r="BS72" s="61">
        <f>SUM(BS66,BS71)</f>
        <v>0</v>
      </c>
      <c r="BT72" s="118">
        <f t="shared" si="218"/>
        <v>0</v>
      </c>
      <c r="BU72" s="62">
        <f>SUM(BU66,BU71)</f>
        <v>0</v>
      </c>
      <c r="BV72" s="61">
        <f>SUM(BV66,BV71)</f>
        <v>0</v>
      </c>
      <c r="BW72" s="118">
        <f t="shared" si="219"/>
        <v>0</v>
      </c>
      <c r="BX72" s="62">
        <f>SUM(BX66,BX71)</f>
        <v>0</v>
      </c>
      <c r="BY72" s="61">
        <f>SUM(BY66,BY71)</f>
        <v>0</v>
      </c>
      <c r="BZ72" s="118">
        <f t="shared" si="220"/>
        <v>0</v>
      </c>
      <c r="CA72" s="62">
        <f>SUM(CA66,CA71)</f>
        <v>0</v>
      </c>
      <c r="CB72" s="61">
        <f>SUM(CB66,CB71)</f>
        <v>0</v>
      </c>
      <c r="CC72" s="118">
        <f t="shared" si="221"/>
        <v>0</v>
      </c>
      <c r="CD72" s="62">
        <f>SUM(CD66,CD71)</f>
        <v>0</v>
      </c>
      <c r="CE72" s="61">
        <f>SUM(CE66,CE71)</f>
        <v>0</v>
      </c>
      <c r="CF72" s="118">
        <f t="shared" si="222"/>
        <v>0</v>
      </c>
      <c r="CG72" s="62">
        <f>SUM(CG66,CG71)</f>
        <v>0</v>
      </c>
      <c r="CH72" s="61">
        <f>SUM(CH66,CH71)</f>
        <v>0</v>
      </c>
      <c r="CI72" s="118">
        <f t="shared" si="223"/>
        <v>0</v>
      </c>
      <c r="CJ72" s="62">
        <f>SUM(CJ66,CJ71)</f>
        <v>0</v>
      </c>
      <c r="CK72" s="61">
        <f>SUM(CK66,CK71)</f>
        <v>0</v>
      </c>
      <c r="CL72" s="118">
        <f t="shared" si="224"/>
        <v>0</v>
      </c>
      <c r="CM72" s="62">
        <f t="shared" si="41"/>
        <v>0</v>
      </c>
      <c r="CN72" s="61">
        <f t="shared" si="42"/>
        <v>0</v>
      </c>
      <c r="CO72" s="118">
        <f t="shared" si="225"/>
        <v>0</v>
      </c>
      <c r="CP72" s="62">
        <f>SUM(CP66,CP71)</f>
        <v>0</v>
      </c>
      <c r="CQ72" s="61">
        <f>SUM(CQ66,CQ71)</f>
        <v>0</v>
      </c>
      <c r="CR72" s="118">
        <f t="shared" si="226"/>
        <v>0</v>
      </c>
      <c r="CS72" s="62">
        <f>SUM(CS66,CS71)</f>
        <v>0</v>
      </c>
      <c r="CT72" s="61">
        <f>SUM(CT66,CT71)</f>
        <v>0</v>
      </c>
      <c r="CU72" s="118">
        <f t="shared" si="227"/>
        <v>0</v>
      </c>
      <c r="CV72" s="62">
        <f>SUM(CV66,CV71)</f>
        <v>0</v>
      </c>
      <c r="CW72" s="61">
        <f>SUM(CW66,CW71)</f>
        <v>0</v>
      </c>
      <c r="CX72" s="118">
        <f t="shared" si="228"/>
        <v>0</v>
      </c>
      <c r="CY72" s="62">
        <f>SUM(CY66,CY71)</f>
        <v>0</v>
      </c>
      <c r="CZ72" s="61">
        <f>SUM(CZ66,CZ71)</f>
        <v>0</v>
      </c>
      <c r="DA72" s="118">
        <f t="shared" si="229"/>
        <v>0</v>
      </c>
      <c r="DB72" s="62">
        <f>SUM(DB66,DB71)</f>
        <v>0</v>
      </c>
      <c r="DC72" s="61">
        <f>SUM(DC66,DC71)</f>
        <v>0</v>
      </c>
      <c r="DD72" s="118">
        <f t="shared" si="230"/>
        <v>0</v>
      </c>
      <c r="DE72" s="62">
        <f t="shared" si="49"/>
        <v>0</v>
      </c>
      <c r="DF72" s="61">
        <f t="shared" si="50"/>
        <v>0</v>
      </c>
      <c r="DG72" s="118">
        <f t="shared" si="231"/>
        <v>0</v>
      </c>
      <c r="DH72" s="62">
        <f>SUM(DH66,DH71)</f>
        <v>0</v>
      </c>
      <c r="DI72" s="61">
        <f>SUM(DI66,DI71)</f>
        <v>0</v>
      </c>
      <c r="DJ72" s="118">
        <f t="shared" si="232"/>
        <v>0</v>
      </c>
      <c r="DK72" s="62">
        <f>SUM(DK66,DK71)</f>
        <v>0</v>
      </c>
      <c r="DL72" s="61">
        <f>SUM(DL66,DL71)</f>
        <v>0</v>
      </c>
      <c r="DM72" s="118">
        <f t="shared" si="233"/>
        <v>0</v>
      </c>
      <c r="DN72" s="61">
        <f>SUM(DN66,DN71)</f>
        <v>21336</v>
      </c>
      <c r="DO72" s="61">
        <f>SUM(DO66,DO71)</f>
        <v>0</v>
      </c>
      <c r="DP72" s="118">
        <f t="shared" si="234"/>
        <v>21336</v>
      </c>
      <c r="DQ72" s="62">
        <f>SUM(DQ66,DQ71)</f>
        <v>0</v>
      </c>
      <c r="DR72" s="61">
        <f>SUM(DR66,DR71)</f>
        <v>0</v>
      </c>
      <c r="DS72" s="118">
        <f t="shared" si="235"/>
        <v>0</v>
      </c>
      <c r="DT72" s="61">
        <f>SUM(DT66,DT71)</f>
        <v>46278</v>
      </c>
      <c r="DU72" s="61">
        <f>SUM(DU66,DU71)</f>
        <v>0</v>
      </c>
      <c r="DV72" s="118">
        <f t="shared" si="236"/>
        <v>46278</v>
      </c>
      <c r="DW72" s="62">
        <f>SUM(DW66,DW71)</f>
        <v>0</v>
      </c>
      <c r="DX72" s="61">
        <f>SUM(DX66,DX71)</f>
        <v>0</v>
      </c>
      <c r="DY72" s="118">
        <f t="shared" si="237"/>
        <v>0</v>
      </c>
      <c r="DZ72" s="62">
        <f>SUM(DZ66,DZ71)</f>
        <v>0</v>
      </c>
      <c r="EA72" s="61">
        <f>SUM(EA66,EA71)</f>
        <v>0</v>
      </c>
      <c r="EB72" s="118">
        <f t="shared" si="238"/>
        <v>0</v>
      </c>
      <c r="EC72" s="62">
        <f t="shared" si="59"/>
        <v>67614</v>
      </c>
      <c r="ED72" s="61">
        <f t="shared" si="60"/>
        <v>0</v>
      </c>
      <c r="EE72" s="118">
        <f t="shared" si="239"/>
        <v>67614</v>
      </c>
      <c r="EF72" s="62">
        <f>SUM(EF66,EF71)</f>
        <v>0</v>
      </c>
      <c r="EG72" s="61">
        <f>SUM(EG66,EG71)</f>
        <v>0</v>
      </c>
      <c r="EH72" s="118">
        <f t="shared" si="240"/>
        <v>0</v>
      </c>
      <c r="EI72" s="61">
        <f>SUM(EI66,EI71)</f>
        <v>2404684</v>
      </c>
      <c r="EJ72" s="61">
        <f>SUM(EJ66,EJ71)</f>
        <v>0</v>
      </c>
      <c r="EK72" s="118">
        <f t="shared" si="241"/>
        <v>2404684</v>
      </c>
      <c r="EL72" s="62">
        <f>SUM(EL66,EL71)</f>
        <v>0</v>
      </c>
      <c r="EM72" s="61">
        <f>SUM(EM66,EM71)</f>
        <v>0</v>
      </c>
      <c r="EN72" s="118">
        <f t="shared" si="242"/>
        <v>0</v>
      </c>
      <c r="EO72" s="62">
        <f t="shared" si="65"/>
        <v>2404684</v>
      </c>
      <c r="EP72" s="61">
        <f t="shared" si="66"/>
        <v>0</v>
      </c>
      <c r="EQ72" s="118">
        <f t="shared" si="243"/>
        <v>2404684</v>
      </c>
      <c r="ER72" s="61">
        <f>SUM(ER66,ER71)</f>
        <v>0</v>
      </c>
      <c r="ES72" s="61">
        <f>SUM(ES66,ES71)</f>
        <v>0</v>
      </c>
      <c r="ET72" s="118">
        <f t="shared" si="244"/>
        <v>0</v>
      </c>
      <c r="EU72" s="62">
        <f>SUM(EU66,EU71)</f>
        <v>0</v>
      </c>
      <c r="EV72" s="61">
        <f>SUM(EV66,EV71)</f>
        <v>0</v>
      </c>
      <c r="EW72" s="118">
        <f t="shared" si="245"/>
        <v>0</v>
      </c>
      <c r="EX72" s="62">
        <f>SUM(EX66,EX71)</f>
        <v>0</v>
      </c>
      <c r="EY72" s="61">
        <f>SUM(EY66,EY71)</f>
        <v>0</v>
      </c>
      <c r="EZ72" s="118">
        <f t="shared" si="246"/>
        <v>0</v>
      </c>
      <c r="FA72" s="62">
        <f>SUM(FA66,FA71)</f>
        <v>0</v>
      </c>
      <c r="FB72" s="61">
        <f>SUM(FB66,FB71)</f>
        <v>0</v>
      </c>
      <c r="FC72" s="118">
        <f t="shared" si="247"/>
        <v>0</v>
      </c>
      <c r="FD72" s="62">
        <f>SUM(FD66,FD71)</f>
        <v>0</v>
      </c>
      <c r="FE72" s="61">
        <f>SUM(FE66,FE71)</f>
        <v>0</v>
      </c>
      <c r="FF72" s="118">
        <f t="shared" si="248"/>
        <v>0</v>
      </c>
      <c r="FG72" s="62">
        <f>SUM(FG66,FG71)</f>
        <v>0</v>
      </c>
      <c r="FH72" s="61">
        <f>SUM(FH66,FH71)</f>
        <v>0</v>
      </c>
      <c r="FI72" s="118">
        <f t="shared" si="249"/>
        <v>0</v>
      </c>
      <c r="FJ72" s="62">
        <f t="shared" si="74"/>
        <v>0</v>
      </c>
      <c r="FK72" s="61">
        <f t="shared" si="75"/>
        <v>0</v>
      </c>
      <c r="FL72" s="118">
        <f t="shared" si="250"/>
        <v>0</v>
      </c>
      <c r="FM72" s="62">
        <f>SUM(FM66,FM71)</f>
        <v>0</v>
      </c>
      <c r="FN72" s="61">
        <f>SUM(FN66,FN71)</f>
        <v>0</v>
      </c>
      <c r="FO72" s="118">
        <f t="shared" si="251"/>
        <v>0</v>
      </c>
      <c r="FP72" s="62">
        <f>SUM(FP66,FP71)</f>
        <v>0</v>
      </c>
      <c r="FQ72" s="61">
        <f>SUM(FQ66,FQ71)</f>
        <v>0</v>
      </c>
      <c r="FR72" s="118">
        <f t="shared" si="252"/>
        <v>0</v>
      </c>
      <c r="FS72" s="61">
        <f>SUM(FS66,FS71)</f>
        <v>7112</v>
      </c>
      <c r="FT72" s="61">
        <f>SUM(FT66,FT71)</f>
        <v>0</v>
      </c>
      <c r="FU72" s="118">
        <f t="shared" si="253"/>
        <v>7112</v>
      </c>
      <c r="FV72" s="62">
        <f>SUM(FV66,FV71)</f>
        <v>0</v>
      </c>
      <c r="FW72" s="61">
        <f>SUM(FW66,FW71)</f>
        <v>0</v>
      </c>
      <c r="FX72" s="118">
        <f t="shared" si="254"/>
        <v>0</v>
      </c>
      <c r="FY72" s="62">
        <f>SUM(FY66,FY71)</f>
        <v>0</v>
      </c>
      <c r="FZ72" s="61">
        <f>SUM(FZ66,FZ71)</f>
        <v>0</v>
      </c>
      <c r="GA72" s="118">
        <f t="shared" si="255"/>
        <v>0</v>
      </c>
      <c r="GB72" s="62">
        <f t="shared" si="82"/>
        <v>7112</v>
      </c>
      <c r="GC72" s="61">
        <f t="shared" si="83"/>
        <v>0</v>
      </c>
      <c r="GD72" s="118">
        <f t="shared" si="256"/>
        <v>7112</v>
      </c>
      <c r="GE72" s="62">
        <f>SUM(GE66,GE71)</f>
        <v>0</v>
      </c>
      <c r="GF72" s="61">
        <f>SUM(GF66,GF71)</f>
        <v>0</v>
      </c>
      <c r="GG72" s="118">
        <f t="shared" si="257"/>
        <v>0</v>
      </c>
      <c r="GH72" s="62">
        <f t="shared" si="258"/>
        <v>0</v>
      </c>
      <c r="GI72" s="61">
        <f t="shared" si="86"/>
        <v>0</v>
      </c>
      <c r="GJ72" s="118">
        <f t="shared" si="259"/>
        <v>0</v>
      </c>
      <c r="GK72" s="61">
        <f>SUM(GK66,GK71)</f>
        <v>0</v>
      </c>
      <c r="GL72" s="61">
        <f>SUM(GL66,GL71)</f>
        <v>0</v>
      </c>
      <c r="GM72" s="118">
        <f t="shared" si="260"/>
        <v>0</v>
      </c>
      <c r="GN72" s="61">
        <f>SUM(GN66,GN71)</f>
        <v>0</v>
      </c>
      <c r="GO72" s="61">
        <f>SUM(GO66,GO71)</f>
        <v>0</v>
      </c>
      <c r="GP72" s="118">
        <f t="shared" si="261"/>
        <v>0</v>
      </c>
      <c r="GQ72" s="62">
        <f t="shared" si="90"/>
        <v>0</v>
      </c>
      <c r="GR72" s="61">
        <f t="shared" si="91"/>
        <v>0</v>
      </c>
      <c r="GS72" s="118">
        <f t="shared" si="262"/>
        <v>0</v>
      </c>
      <c r="GT72" s="62">
        <f t="shared" si="337"/>
        <v>2479410</v>
      </c>
      <c r="GU72" s="61">
        <f t="shared" si="337"/>
        <v>0</v>
      </c>
      <c r="GV72" s="118">
        <f t="shared" si="265"/>
        <v>2479410</v>
      </c>
      <c r="GW72" s="61">
        <f>SUM(GW66,GW71)</f>
        <v>0</v>
      </c>
      <c r="GX72" s="61">
        <f>SUM(GX66,GX71)</f>
        <v>0</v>
      </c>
      <c r="GY72" s="118">
        <f t="shared" si="266"/>
        <v>0</v>
      </c>
      <c r="GZ72" s="61">
        <f>SUM(GZ66,GZ71)</f>
        <v>0</v>
      </c>
      <c r="HA72" s="61">
        <f>SUM(HA66,HA71)</f>
        <v>0</v>
      </c>
      <c r="HB72" s="118">
        <f t="shared" si="267"/>
        <v>0</v>
      </c>
      <c r="HC72" s="61">
        <f>SUM(HC66,HC71)</f>
        <v>0</v>
      </c>
      <c r="HD72" s="61">
        <f>SUM(HD66,HD71)</f>
        <v>0</v>
      </c>
      <c r="HE72" s="118">
        <f t="shared" si="268"/>
        <v>0</v>
      </c>
      <c r="HF72" s="61">
        <f>SUM(HF66,HF71)</f>
        <v>0</v>
      </c>
      <c r="HG72" s="61">
        <f>SUM(HG66,HG71)</f>
        <v>0</v>
      </c>
      <c r="HH72" s="118">
        <f t="shared" si="269"/>
        <v>0</v>
      </c>
      <c r="HI72" s="61">
        <f>SUM(HI66,HI71)</f>
        <v>0</v>
      </c>
      <c r="HJ72" s="61">
        <f>SUM(HJ66,HJ71)</f>
        <v>0</v>
      </c>
      <c r="HK72" s="118">
        <f t="shared" si="270"/>
        <v>0</v>
      </c>
      <c r="HL72" s="62">
        <f>SUM(HL66,HL71)</f>
        <v>0</v>
      </c>
      <c r="HM72" s="61">
        <f>SUM(HM66,HM71)</f>
        <v>0</v>
      </c>
      <c r="HN72" s="118">
        <f t="shared" si="271"/>
        <v>0</v>
      </c>
      <c r="HO72" s="62">
        <f>SUM(HO66,HO71)</f>
        <v>0</v>
      </c>
      <c r="HP72" s="61">
        <f>SUM(HP66,HP71)</f>
        <v>0</v>
      </c>
      <c r="HQ72" s="118">
        <f t="shared" si="272"/>
        <v>0</v>
      </c>
      <c r="HR72" s="62">
        <f>SUM(HR66,HR71)</f>
        <v>0</v>
      </c>
      <c r="HS72" s="61">
        <f>SUM(HS66,HS71)</f>
        <v>0</v>
      </c>
      <c r="HT72" s="118">
        <f t="shared" si="273"/>
        <v>0</v>
      </c>
      <c r="HU72" s="62">
        <f t="shared" si="274"/>
        <v>0</v>
      </c>
      <c r="HV72" s="61">
        <f t="shared" si="275"/>
        <v>0</v>
      </c>
      <c r="HW72" s="118">
        <f t="shared" si="276"/>
        <v>0</v>
      </c>
      <c r="HX72" s="62">
        <f>SUM(HX66,HX71)</f>
        <v>0</v>
      </c>
      <c r="HY72" s="61">
        <f>SUM(HY66,HY71)</f>
        <v>0</v>
      </c>
      <c r="HZ72" s="118">
        <f t="shared" si="277"/>
        <v>0</v>
      </c>
      <c r="IA72" s="62">
        <f t="shared" si="106"/>
        <v>0</v>
      </c>
      <c r="IB72" s="61">
        <f t="shared" si="107"/>
        <v>0</v>
      </c>
      <c r="IC72" s="118">
        <f t="shared" si="278"/>
        <v>0</v>
      </c>
      <c r="ID72" s="62">
        <f>SUM(ID66,ID71)</f>
        <v>0</v>
      </c>
      <c r="IE72" s="61">
        <f>SUM(IE66,IE71)</f>
        <v>0</v>
      </c>
      <c r="IF72" s="118">
        <f t="shared" si="279"/>
        <v>0</v>
      </c>
      <c r="IG72" s="62">
        <f>SUM(IG66,IG71)</f>
        <v>0</v>
      </c>
      <c r="IH72" s="61">
        <f>SUM(IH66,IH71)</f>
        <v>0</v>
      </c>
      <c r="II72" s="118">
        <f t="shared" si="280"/>
        <v>0</v>
      </c>
      <c r="IJ72" s="62">
        <f t="shared" si="111"/>
        <v>0</v>
      </c>
      <c r="IK72" s="61">
        <f t="shared" si="112"/>
        <v>0</v>
      </c>
      <c r="IL72" s="118">
        <f t="shared" si="281"/>
        <v>0</v>
      </c>
      <c r="IM72" s="62">
        <f>SUM(IM66,IM71)</f>
        <v>0</v>
      </c>
      <c r="IN72" s="61">
        <f>SUM(IN66,IN71)</f>
        <v>0</v>
      </c>
      <c r="IO72" s="118">
        <f t="shared" si="282"/>
        <v>0</v>
      </c>
      <c r="IP72" s="62">
        <f>SUM(IP66,IP71)</f>
        <v>0</v>
      </c>
      <c r="IQ72" s="61">
        <f>SUM(IQ66,IQ71)</f>
        <v>0</v>
      </c>
      <c r="IR72" s="118">
        <f t="shared" si="283"/>
        <v>0</v>
      </c>
      <c r="IS72" s="62">
        <f t="shared" si="116"/>
        <v>0</v>
      </c>
      <c r="IT72" s="61">
        <f t="shared" si="117"/>
        <v>0</v>
      </c>
      <c r="IU72" s="118">
        <f t="shared" si="284"/>
        <v>0</v>
      </c>
      <c r="IV72" s="62">
        <f>SUM(IV66,IV71)</f>
        <v>0</v>
      </c>
      <c r="IW72" s="61">
        <f>SUM(IW66,IW71)</f>
        <v>0</v>
      </c>
      <c r="IX72" s="118">
        <f t="shared" si="285"/>
        <v>0</v>
      </c>
      <c r="IY72" s="62">
        <f>SUM(IY66,IY71)</f>
        <v>0</v>
      </c>
      <c r="IZ72" s="61">
        <f>SUM(IZ66,IZ71)</f>
        <v>0</v>
      </c>
      <c r="JA72" s="118">
        <f t="shared" si="286"/>
        <v>0</v>
      </c>
      <c r="JB72" s="62">
        <f t="shared" si="121"/>
        <v>0</v>
      </c>
      <c r="JC72" s="61">
        <f t="shared" si="122"/>
        <v>0</v>
      </c>
      <c r="JD72" s="118">
        <f t="shared" si="287"/>
        <v>0</v>
      </c>
      <c r="JE72" s="62">
        <f>SUM(JE66,JE71)</f>
        <v>0</v>
      </c>
      <c r="JF72" s="61">
        <f>SUM(JF66,JF71)</f>
        <v>0</v>
      </c>
      <c r="JG72" s="118">
        <f t="shared" si="288"/>
        <v>0</v>
      </c>
      <c r="JH72" s="62">
        <f>SUM(JH66,JH71)</f>
        <v>6300000</v>
      </c>
      <c r="JI72" s="61">
        <f>SUM(JI66,JI71)</f>
        <v>0</v>
      </c>
      <c r="JJ72" s="118">
        <f t="shared" si="289"/>
        <v>6300000</v>
      </c>
      <c r="JK72" s="62">
        <f t="shared" si="126"/>
        <v>6300000</v>
      </c>
      <c r="JL72" s="61">
        <f t="shared" si="127"/>
        <v>0</v>
      </c>
      <c r="JM72" s="118">
        <f t="shared" si="290"/>
        <v>6300000</v>
      </c>
      <c r="JN72" s="62">
        <f>SUM(JN66,JN71)</f>
        <v>0</v>
      </c>
      <c r="JO72" s="61">
        <f>SUM(JO66,JO71)</f>
        <v>0</v>
      </c>
      <c r="JP72" s="118">
        <f t="shared" si="291"/>
        <v>0</v>
      </c>
      <c r="JQ72" s="62">
        <f t="shared" si="130"/>
        <v>6300000</v>
      </c>
      <c r="JR72" s="61">
        <f t="shared" si="131"/>
        <v>0</v>
      </c>
      <c r="JS72" s="118">
        <f t="shared" si="292"/>
        <v>6300000</v>
      </c>
      <c r="JT72" s="62">
        <f>SUM(JT66,JT71)</f>
        <v>0</v>
      </c>
      <c r="JU72" s="61">
        <f>SUM(JU66,JU71)</f>
        <v>0</v>
      </c>
      <c r="JV72" s="118">
        <f t="shared" si="293"/>
        <v>0</v>
      </c>
      <c r="JW72" s="62">
        <f>SUM(JW66,JW71)</f>
        <v>0</v>
      </c>
      <c r="JX72" s="61">
        <f>SUM(JX66,JX71)</f>
        <v>0</v>
      </c>
      <c r="JY72" s="118">
        <f t="shared" si="294"/>
        <v>0</v>
      </c>
      <c r="JZ72" s="62">
        <f>SUM(JZ66,JZ71)</f>
        <v>0</v>
      </c>
      <c r="KA72" s="61">
        <f>SUM(KA66,KA71)</f>
        <v>0</v>
      </c>
      <c r="KB72" s="118">
        <f t="shared" si="295"/>
        <v>0</v>
      </c>
      <c r="KC72" s="62">
        <f t="shared" si="136"/>
        <v>0</v>
      </c>
      <c r="KD72" s="61">
        <f t="shared" si="137"/>
        <v>0</v>
      </c>
      <c r="KE72" s="118">
        <f t="shared" si="296"/>
        <v>0</v>
      </c>
      <c r="KF72" s="62">
        <f>SUM(KF66,KF71)</f>
        <v>0</v>
      </c>
      <c r="KG72" s="61">
        <f>SUM(KG66,KG71)</f>
        <v>0</v>
      </c>
      <c r="KH72" s="118">
        <f t="shared" si="297"/>
        <v>0</v>
      </c>
      <c r="KI72" s="62">
        <f>SUM(KI66,KI71)</f>
        <v>0</v>
      </c>
      <c r="KJ72" s="61">
        <f>SUM(KJ66,KJ71)</f>
        <v>0</v>
      </c>
      <c r="KK72" s="118">
        <f t="shared" si="298"/>
        <v>0</v>
      </c>
      <c r="KL72" s="62">
        <f>SUM(KL66,KL71)</f>
        <v>0</v>
      </c>
      <c r="KM72" s="61">
        <f>SUM(KM66,KM71)</f>
        <v>0</v>
      </c>
      <c r="KN72" s="118">
        <f t="shared" si="299"/>
        <v>0</v>
      </c>
      <c r="KO72" s="62">
        <f>SUM(KO66,KO71)</f>
        <v>0</v>
      </c>
      <c r="KP72" s="61">
        <f>SUM(KP66,KP71)</f>
        <v>0</v>
      </c>
      <c r="KQ72" s="118">
        <f t="shared" si="300"/>
        <v>0</v>
      </c>
      <c r="KR72" s="62">
        <f t="shared" si="143"/>
        <v>0</v>
      </c>
      <c r="KS72" s="61">
        <f t="shared" si="144"/>
        <v>0</v>
      </c>
      <c r="KT72" s="118">
        <f t="shared" si="301"/>
        <v>0</v>
      </c>
      <c r="KU72" s="62">
        <f t="shared" si="146"/>
        <v>0</v>
      </c>
      <c r="KV72" s="61">
        <f t="shared" si="147"/>
        <v>0</v>
      </c>
      <c r="KW72" s="118">
        <f t="shared" si="302"/>
        <v>0</v>
      </c>
      <c r="KX72" s="61">
        <f>SUM(KX66,KX71)</f>
        <v>2555022</v>
      </c>
      <c r="KY72" s="61">
        <f>SUM(KY66,KY71)</f>
        <v>0</v>
      </c>
      <c r="KZ72" s="118">
        <f t="shared" si="303"/>
        <v>2555022</v>
      </c>
      <c r="LA72" s="61">
        <f>SUM(LA66,LA71)</f>
        <v>1512245</v>
      </c>
      <c r="LB72" s="61">
        <f>SUM(LB66,LB71)</f>
        <v>123175</v>
      </c>
      <c r="LC72" s="118">
        <f t="shared" si="304"/>
        <v>1635420</v>
      </c>
      <c r="LD72" s="61">
        <f>SUM(LD66,LD71)</f>
        <v>114224</v>
      </c>
      <c r="LE72" s="61">
        <f>SUM(LE66,LE71)</f>
        <v>0</v>
      </c>
      <c r="LF72" s="118">
        <f t="shared" si="305"/>
        <v>114224</v>
      </c>
      <c r="LG72" s="61">
        <f>SUM(LG66,LG71)</f>
        <v>1219488</v>
      </c>
      <c r="LH72" s="61">
        <f>SUM(LH66,LH71)</f>
        <v>0</v>
      </c>
      <c r="LI72" s="118">
        <f t="shared" si="306"/>
        <v>1219488</v>
      </c>
      <c r="LJ72" s="61">
        <f>SUM(LJ66,LJ71)</f>
        <v>30000</v>
      </c>
      <c r="LK72" s="61">
        <f>SUM(LK66,LK71)</f>
        <v>0</v>
      </c>
      <c r="LL72" s="118">
        <f t="shared" si="307"/>
        <v>30000</v>
      </c>
      <c r="LM72" s="62">
        <f t="shared" si="154"/>
        <v>5430979</v>
      </c>
      <c r="LN72" s="61">
        <f t="shared" si="155"/>
        <v>123175</v>
      </c>
      <c r="LO72" s="118">
        <f t="shared" si="308"/>
        <v>5554154</v>
      </c>
      <c r="LP72" s="62">
        <f>SUM(LP66,LP71)</f>
        <v>100000</v>
      </c>
      <c r="LQ72" s="61">
        <f>SUM(LQ66,LQ71)</f>
        <v>0</v>
      </c>
      <c r="LR72" s="118">
        <f t="shared" si="309"/>
        <v>100000</v>
      </c>
      <c r="LS72" s="61">
        <f>SUM(LS66,LS71)</f>
        <v>6101140</v>
      </c>
      <c r="LT72" s="61">
        <f>SUM(LT66,LT71)</f>
        <v>0</v>
      </c>
      <c r="LU72" s="118">
        <f t="shared" si="310"/>
        <v>6101140</v>
      </c>
      <c r="LV72" s="61">
        <f>SUM(LV66,LV71)</f>
        <v>2390391</v>
      </c>
      <c r="LW72" s="61">
        <f>SUM(LW66,LW71)</f>
        <v>0</v>
      </c>
      <c r="LX72" s="118">
        <f t="shared" si="311"/>
        <v>2390391</v>
      </c>
      <c r="LY72" s="61">
        <f>SUM(LY66,LY71)</f>
        <v>0</v>
      </c>
      <c r="LZ72" s="61">
        <f>SUM(LZ66,LZ71)</f>
        <v>0</v>
      </c>
      <c r="MA72" s="118">
        <f t="shared" si="312"/>
        <v>0</v>
      </c>
      <c r="MB72" s="62">
        <f t="shared" si="161"/>
        <v>8591531</v>
      </c>
      <c r="MC72" s="61">
        <f t="shared" si="162"/>
        <v>0</v>
      </c>
      <c r="MD72" s="118">
        <f t="shared" si="313"/>
        <v>8591531</v>
      </c>
      <c r="ME72" s="62">
        <f t="shared" si="164"/>
        <v>14022510</v>
      </c>
      <c r="MF72" s="61">
        <f t="shared" si="165"/>
        <v>123175</v>
      </c>
      <c r="MG72" s="118">
        <f t="shared" si="314"/>
        <v>14145685</v>
      </c>
      <c r="MH72" s="62">
        <f>SUM(MH66,MH71)</f>
        <v>0</v>
      </c>
      <c r="MI72" s="61">
        <f>SUM(MI66,MI71)</f>
        <v>0</v>
      </c>
      <c r="MJ72" s="118">
        <f t="shared" si="315"/>
        <v>0</v>
      </c>
      <c r="MK72" s="61">
        <f>SUM(MK66,MK71)</f>
        <v>745161</v>
      </c>
      <c r="ML72" s="61">
        <f>SUM(ML66,ML71)</f>
        <v>0</v>
      </c>
      <c r="MM72" s="118">
        <f t="shared" si="316"/>
        <v>745161</v>
      </c>
      <c r="MN72" s="61">
        <f>SUM(MN66,MN71)</f>
        <v>0</v>
      </c>
      <c r="MO72" s="61">
        <f>SUM(MO66,MO71)</f>
        <v>0</v>
      </c>
      <c r="MP72" s="118">
        <f t="shared" si="317"/>
        <v>0</v>
      </c>
      <c r="MQ72" s="61">
        <f>SUM(MQ66,MQ71)</f>
        <v>400000</v>
      </c>
      <c r="MR72" s="61">
        <f>SUM(MR66,MR71)</f>
        <v>0</v>
      </c>
      <c r="MS72" s="118">
        <f t="shared" si="318"/>
        <v>400000</v>
      </c>
      <c r="MT72" s="61">
        <f>SUM(MT66,MT71)</f>
        <v>0</v>
      </c>
      <c r="MU72" s="61">
        <f>SUM(MU66,MU71)</f>
        <v>0</v>
      </c>
      <c r="MV72" s="118">
        <f t="shared" si="319"/>
        <v>0</v>
      </c>
      <c r="MW72" s="62">
        <f t="shared" si="172"/>
        <v>1145161</v>
      </c>
      <c r="MX72" s="61">
        <f t="shared" si="173"/>
        <v>0</v>
      </c>
      <c r="MY72" s="118">
        <f t="shared" si="320"/>
        <v>1145161</v>
      </c>
      <c r="MZ72" s="61">
        <f>SUM(MZ66,MZ71)</f>
        <v>14376</v>
      </c>
      <c r="NA72" s="61">
        <f>SUM(NA66,NA71)</f>
        <v>0</v>
      </c>
      <c r="NB72" s="118">
        <f t="shared" si="321"/>
        <v>14376</v>
      </c>
      <c r="NC72" s="61">
        <f>SUM(NC66,NC71)</f>
        <v>64000</v>
      </c>
      <c r="ND72" s="61">
        <f>SUM(ND66,ND71)</f>
        <v>0</v>
      </c>
      <c r="NE72" s="118">
        <f t="shared" si="322"/>
        <v>64000</v>
      </c>
      <c r="NF72" s="62">
        <f t="shared" si="177"/>
        <v>78376</v>
      </c>
      <c r="NG72" s="61">
        <f t="shared" si="178"/>
        <v>0</v>
      </c>
      <c r="NH72" s="118">
        <f t="shared" si="323"/>
        <v>78376</v>
      </c>
      <c r="NI72" s="61">
        <f>SUM(NI66,NI71)</f>
        <v>0</v>
      </c>
      <c r="NJ72" s="61">
        <f>SUM(NJ66,NJ71)</f>
        <v>0</v>
      </c>
      <c r="NK72" s="118">
        <f t="shared" si="324"/>
        <v>0</v>
      </c>
      <c r="NL72" s="61">
        <f>SUM(NL66,NL71)</f>
        <v>0</v>
      </c>
      <c r="NM72" s="61">
        <f>SUM(NM66,NM71)</f>
        <v>0</v>
      </c>
      <c r="NN72" s="118">
        <f t="shared" si="325"/>
        <v>0</v>
      </c>
      <c r="NO72" s="62">
        <f t="shared" si="182"/>
        <v>0</v>
      </c>
      <c r="NP72" s="61">
        <f t="shared" si="183"/>
        <v>0</v>
      </c>
      <c r="NQ72" s="118">
        <f t="shared" si="326"/>
        <v>0</v>
      </c>
      <c r="NR72" s="61">
        <f>SUM(NR66,NR71)</f>
        <v>0</v>
      </c>
      <c r="NS72" s="61">
        <f>SUM(NS66,NS71)</f>
        <v>0</v>
      </c>
      <c r="NT72" s="118">
        <f t="shared" si="327"/>
        <v>0</v>
      </c>
      <c r="NU72" s="61">
        <f t="shared" si="186"/>
        <v>0</v>
      </c>
      <c r="NV72" s="61">
        <f t="shared" si="187"/>
        <v>0</v>
      </c>
      <c r="NW72" s="118">
        <f t="shared" si="328"/>
        <v>0</v>
      </c>
      <c r="NX72" s="62">
        <f t="shared" si="329"/>
        <v>1223537</v>
      </c>
      <c r="NY72" s="61">
        <f t="shared" si="190"/>
        <v>0</v>
      </c>
      <c r="NZ72" s="118">
        <f t="shared" si="330"/>
        <v>1223537</v>
      </c>
      <c r="OA72" s="62">
        <f t="shared" si="331"/>
        <v>24025457</v>
      </c>
      <c r="OB72" s="61">
        <f t="shared" si="332"/>
        <v>123175</v>
      </c>
      <c r="OC72" s="118">
        <f t="shared" si="333"/>
        <v>24148632</v>
      </c>
      <c r="OD72" s="62">
        <f t="shared" si="334"/>
        <v>31874733</v>
      </c>
      <c r="OE72" s="61">
        <f t="shared" si="335"/>
        <v>259976</v>
      </c>
      <c r="OF72" s="118">
        <f t="shared" si="336"/>
        <v>32134709</v>
      </c>
    </row>
    <row r="73" spans="1:396" s="98" customFormat="1" ht="16.5" thickTop="1" x14ac:dyDescent="0.25">
      <c r="A73" s="36">
        <v>63</v>
      </c>
      <c r="B73" s="94"/>
      <c r="C73" s="95" t="s">
        <v>263</v>
      </c>
      <c r="D73" s="96">
        <v>324.75</v>
      </c>
      <c r="E73" s="96">
        <v>9</v>
      </c>
      <c r="F73" s="123">
        <f t="shared" si="194"/>
        <v>333.75</v>
      </c>
      <c r="G73" s="111">
        <v>33</v>
      </c>
      <c r="H73" s="96"/>
      <c r="I73" s="123">
        <f t="shared" si="195"/>
        <v>33</v>
      </c>
      <c r="J73" s="96">
        <v>27</v>
      </c>
      <c r="K73" s="96"/>
      <c r="L73" s="123">
        <f t="shared" si="196"/>
        <v>27</v>
      </c>
      <c r="M73" s="96">
        <v>16.5</v>
      </c>
      <c r="N73" s="96"/>
      <c r="O73" s="123">
        <f t="shared" si="197"/>
        <v>16.5</v>
      </c>
      <c r="P73" s="96">
        <v>20</v>
      </c>
      <c r="Q73" s="96"/>
      <c r="R73" s="123">
        <f t="shared" si="198"/>
        <v>20</v>
      </c>
      <c r="S73" s="96">
        <v>31</v>
      </c>
      <c r="T73" s="96"/>
      <c r="U73" s="123">
        <f t="shared" si="199"/>
        <v>31</v>
      </c>
      <c r="V73" s="96">
        <v>19</v>
      </c>
      <c r="W73" s="96"/>
      <c r="X73" s="123">
        <f t="shared" si="200"/>
        <v>19</v>
      </c>
      <c r="Y73" s="96">
        <v>34</v>
      </c>
      <c r="Z73" s="96"/>
      <c r="AA73" s="123">
        <f t="shared" si="201"/>
        <v>34</v>
      </c>
      <c r="AB73" s="97">
        <f t="shared" si="14"/>
        <v>180.5</v>
      </c>
      <c r="AC73" s="96">
        <f t="shared" si="15"/>
        <v>0</v>
      </c>
      <c r="AD73" s="123">
        <f t="shared" si="202"/>
        <v>180.5</v>
      </c>
      <c r="AE73" s="96">
        <v>94</v>
      </c>
      <c r="AF73" s="96"/>
      <c r="AG73" s="123">
        <f t="shared" si="203"/>
        <v>94</v>
      </c>
      <c r="AH73" s="97">
        <f t="shared" si="18"/>
        <v>599.25</v>
      </c>
      <c r="AI73" s="96">
        <f t="shared" si="19"/>
        <v>9</v>
      </c>
      <c r="AJ73" s="123">
        <f t="shared" si="204"/>
        <v>608.25</v>
      </c>
      <c r="AK73" s="96">
        <v>226</v>
      </c>
      <c r="AL73" s="96"/>
      <c r="AM73" s="123">
        <f t="shared" si="205"/>
        <v>226</v>
      </c>
      <c r="AN73" s="96"/>
      <c r="AO73" s="96"/>
      <c r="AP73" s="123">
        <f t="shared" si="206"/>
        <v>0</v>
      </c>
      <c r="AQ73" s="96"/>
      <c r="AR73" s="96"/>
      <c r="AS73" s="123">
        <f t="shared" si="207"/>
        <v>0</v>
      </c>
      <c r="AT73" s="96"/>
      <c r="AU73" s="96"/>
      <c r="AV73" s="123">
        <f t="shared" si="208"/>
        <v>0</v>
      </c>
      <c r="AW73" s="96"/>
      <c r="AX73" s="96"/>
      <c r="AY73" s="123">
        <f t="shared" si="209"/>
        <v>0</v>
      </c>
      <c r="AZ73" s="96"/>
      <c r="BA73" s="96"/>
      <c r="BB73" s="123">
        <f t="shared" si="210"/>
        <v>0</v>
      </c>
      <c r="BC73" s="96"/>
      <c r="BD73" s="96"/>
      <c r="BE73" s="123">
        <f t="shared" si="211"/>
        <v>0</v>
      </c>
      <c r="BF73" s="96"/>
      <c r="BG73" s="96"/>
      <c r="BH73" s="123">
        <f t="shared" si="212"/>
        <v>0</v>
      </c>
      <c r="BI73" s="96"/>
      <c r="BJ73" s="96"/>
      <c r="BK73" s="123">
        <f t="shared" si="213"/>
        <v>0</v>
      </c>
      <c r="BL73" s="97">
        <f t="shared" si="214"/>
        <v>226</v>
      </c>
      <c r="BM73" s="96">
        <f t="shared" si="215"/>
        <v>0</v>
      </c>
      <c r="BN73" s="123">
        <f t="shared" si="216"/>
        <v>226</v>
      </c>
      <c r="BO73" s="97"/>
      <c r="BP73" s="96"/>
      <c r="BQ73" s="123">
        <f t="shared" si="217"/>
        <v>0</v>
      </c>
      <c r="BR73" s="97"/>
      <c r="BS73" s="96"/>
      <c r="BT73" s="123">
        <f t="shared" si="218"/>
        <v>0</v>
      </c>
      <c r="BU73" s="97"/>
      <c r="BV73" s="96"/>
      <c r="BW73" s="123">
        <f t="shared" si="219"/>
        <v>0</v>
      </c>
      <c r="BX73" s="97"/>
      <c r="BY73" s="96"/>
      <c r="BZ73" s="123">
        <f t="shared" si="220"/>
        <v>0</v>
      </c>
      <c r="CA73" s="97"/>
      <c r="CB73" s="96"/>
      <c r="CC73" s="123">
        <f t="shared" si="221"/>
        <v>0</v>
      </c>
      <c r="CD73" s="97"/>
      <c r="CE73" s="96"/>
      <c r="CF73" s="123">
        <f t="shared" si="222"/>
        <v>0</v>
      </c>
      <c r="CG73" s="97"/>
      <c r="CH73" s="96"/>
      <c r="CI73" s="123">
        <f t="shared" si="223"/>
        <v>0</v>
      </c>
      <c r="CJ73" s="97"/>
      <c r="CK73" s="96"/>
      <c r="CL73" s="123">
        <f t="shared" si="224"/>
        <v>0</v>
      </c>
      <c r="CM73" s="97">
        <f t="shared" si="41"/>
        <v>0</v>
      </c>
      <c r="CN73" s="96">
        <f t="shared" si="42"/>
        <v>0</v>
      </c>
      <c r="CO73" s="123">
        <f t="shared" si="225"/>
        <v>0</v>
      </c>
      <c r="CP73" s="97"/>
      <c r="CQ73" s="96"/>
      <c r="CR73" s="123">
        <f t="shared" si="226"/>
        <v>0</v>
      </c>
      <c r="CS73" s="97"/>
      <c r="CT73" s="96"/>
      <c r="CU73" s="123">
        <f t="shared" si="227"/>
        <v>0</v>
      </c>
      <c r="CV73" s="97"/>
      <c r="CW73" s="96"/>
      <c r="CX73" s="123">
        <f t="shared" si="228"/>
        <v>0</v>
      </c>
      <c r="CY73" s="97"/>
      <c r="CZ73" s="96"/>
      <c r="DA73" s="123">
        <f t="shared" si="229"/>
        <v>0</v>
      </c>
      <c r="DB73" s="97"/>
      <c r="DC73" s="96"/>
      <c r="DD73" s="123">
        <f t="shared" si="230"/>
        <v>0</v>
      </c>
      <c r="DE73" s="97">
        <f t="shared" si="49"/>
        <v>0</v>
      </c>
      <c r="DF73" s="96">
        <f t="shared" si="50"/>
        <v>0</v>
      </c>
      <c r="DG73" s="123">
        <f t="shared" si="231"/>
        <v>0</v>
      </c>
      <c r="DH73" s="97"/>
      <c r="DI73" s="96"/>
      <c r="DJ73" s="123">
        <f t="shared" si="232"/>
        <v>0</v>
      </c>
      <c r="DK73" s="97"/>
      <c r="DL73" s="96"/>
      <c r="DM73" s="123">
        <f t="shared" si="233"/>
        <v>0</v>
      </c>
      <c r="DN73" s="96"/>
      <c r="DO73" s="96"/>
      <c r="DP73" s="123">
        <f t="shared" si="234"/>
        <v>0</v>
      </c>
      <c r="DQ73" s="97"/>
      <c r="DR73" s="96"/>
      <c r="DS73" s="123">
        <f t="shared" si="235"/>
        <v>0</v>
      </c>
      <c r="DT73" s="96"/>
      <c r="DU73" s="96"/>
      <c r="DV73" s="123">
        <f t="shared" si="236"/>
        <v>0</v>
      </c>
      <c r="DW73" s="97"/>
      <c r="DX73" s="96"/>
      <c r="DY73" s="123">
        <f t="shared" si="237"/>
        <v>0</v>
      </c>
      <c r="DZ73" s="97"/>
      <c r="EA73" s="96"/>
      <c r="EB73" s="123">
        <f t="shared" si="238"/>
        <v>0</v>
      </c>
      <c r="EC73" s="97">
        <f t="shared" si="59"/>
        <v>0</v>
      </c>
      <c r="ED73" s="96">
        <f t="shared" si="60"/>
        <v>0</v>
      </c>
      <c r="EE73" s="123">
        <f t="shared" si="239"/>
        <v>0</v>
      </c>
      <c r="EF73" s="97"/>
      <c r="EG73" s="96"/>
      <c r="EH73" s="123">
        <f t="shared" si="240"/>
        <v>0</v>
      </c>
      <c r="EI73" s="96"/>
      <c r="EJ73" s="96"/>
      <c r="EK73" s="123">
        <f t="shared" si="241"/>
        <v>0</v>
      </c>
      <c r="EL73" s="97"/>
      <c r="EM73" s="96"/>
      <c r="EN73" s="123">
        <f t="shared" si="242"/>
        <v>0</v>
      </c>
      <c r="EO73" s="97">
        <f t="shared" si="65"/>
        <v>0</v>
      </c>
      <c r="EP73" s="96">
        <f t="shared" si="66"/>
        <v>0</v>
      </c>
      <c r="EQ73" s="123">
        <f t="shared" si="243"/>
        <v>0</v>
      </c>
      <c r="ER73" s="96"/>
      <c r="ES73" s="96"/>
      <c r="ET73" s="123">
        <f t="shared" si="244"/>
        <v>0</v>
      </c>
      <c r="EU73" s="97"/>
      <c r="EV73" s="96"/>
      <c r="EW73" s="123">
        <f t="shared" si="245"/>
        <v>0</v>
      </c>
      <c r="EX73" s="97"/>
      <c r="EY73" s="96"/>
      <c r="EZ73" s="123">
        <f t="shared" si="246"/>
        <v>0</v>
      </c>
      <c r="FA73" s="97"/>
      <c r="FB73" s="96"/>
      <c r="FC73" s="123">
        <f t="shared" si="247"/>
        <v>0</v>
      </c>
      <c r="FD73" s="97"/>
      <c r="FE73" s="96"/>
      <c r="FF73" s="123">
        <f t="shared" si="248"/>
        <v>0</v>
      </c>
      <c r="FG73" s="97"/>
      <c r="FH73" s="96"/>
      <c r="FI73" s="123">
        <f t="shared" si="249"/>
        <v>0</v>
      </c>
      <c r="FJ73" s="97">
        <f t="shared" si="74"/>
        <v>0</v>
      </c>
      <c r="FK73" s="96">
        <f t="shared" si="75"/>
        <v>0</v>
      </c>
      <c r="FL73" s="123">
        <f t="shared" si="250"/>
        <v>0</v>
      </c>
      <c r="FM73" s="97"/>
      <c r="FN73" s="96"/>
      <c r="FO73" s="123">
        <f t="shared" si="251"/>
        <v>0</v>
      </c>
      <c r="FP73" s="97"/>
      <c r="FQ73" s="96"/>
      <c r="FR73" s="123">
        <f t="shared" si="252"/>
        <v>0</v>
      </c>
      <c r="FS73" s="96"/>
      <c r="FT73" s="96"/>
      <c r="FU73" s="123">
        <f t="shared" si="253"/>
        <v>0</v>
      </c>
      <c r="FV73" s="97"/>
      <c r="FW73" s="96"/>
      <c r="FX73" s="123">
        <f t="shared" si="254"/>
        <v>0</v>
      </c>
      <c r="FY73" s="97"/>
      <c r="FZ73" s="96"/>
      <c r="GA73" s="123">
        <f t="shared" si="255"/>
        <v>0</v>
      </c>
      <c r="GB73" s="97">
        <f t="shared" si="82"/>
        <v>0</v>
      </c>
      <c r="GC73" s="96">
        <f t="shared" si="83"/>
        <v>0</v>
      </c>
      <c r="GD73" s="123">
        <f t="shared" si="256"/>
        <v>0</v>
      </c>
      <c r="GE73" s="97"/>
      <c r="GF73" s="96"/>
      <c r="GG73" s="123">
        <f t="shared" si="257"/>
        <v>0</v>
      </c>
      <c r="GH73" s="97">
        <f t="shared" si="258"/>
        <v>0</v>
      </c>
      <c r="GI73" s="96">
        <f t="shared" si="86"/>
        <v>0</v>
      </c>
      <c r="GJ73" s="123">
        <f t="shared" si="259"/>
        <v>0</v>
      </c>
      <c r="GK73" s="96"/>
      <c r="GL73" s="96"/>
      <c r="GM73" s="123">
        <f t="shared" si="260"/>
        <v>0</v>
      </c>
      <c r="GN73" s="96"/>
      <c r="GO73" s="96"/>
      <c r="GP73" s="123">
        <f t="shared" si="261"/>
        <v>0</v>
      </c>
      <c r="GQ73" s="97">
        <f t="shared" si="90"/>
        <v>0</v>
      </c>
      <c r="GR73" s="96">
        <f t="shared" si="91"/>
        <v>0</v>
      </c>
      <c r="GS73" s="123">
        <f t="shared" si="262"/>
        <v>0</v>
      </c>
      <c r="GT73" s="97">
        <f t="shared" si="337"/>
        <v>0</v>
      </c>
      <c r="GU73" s="96">
        <f t="shared" si="337"/>
        <v>0</v>
      </c>
      <c r="GV73" s="123">
        <f t="shared" si="265"/>
        <v>0</v>
      </c>
      <c r="GW73" s="96"/>
      <c r="GX73" s="96"/>
      <c r="GY73" s="123">
        <f t="shared" si="266"/>
        <v>0</v>
      </c>
      <c r="GZ73" s="96"/>
      <c r="HA73" s="96"/>
      <c r="HB73" s="123">
        <f t="shared" si="267"/>
        <v>0</v>
      </c>
      <c r="HC73" s="96"/>
      <c r="HD73" s="96"/>
      <c r="HE73" s="123">
        <f t="shared" si="268"/>
        <v>0</v>
      </c>
      <c r="HF73" s="96"/>
      <c r="HG73" s="96"/>
      <c r="HH73" s="123">
        <f t="shared" si="269"/>
        <v>0</v>
      </c>
      <c r="HI73" s="96"/>
      <c r="HJ73" s="96"/>
      <c r="HK73" s="123">
        <f t="shared" si="270"/>
        <v>0</v>
      </c>
      <c r="HL73" s="97"/>
      <c r="HM73" s="96"/>
      <c r="HN73" s="123">
        <f t="shared" si="271"/>
        <v>0</v>
      </c>
      <c r="HO73" s="97"/>
      <c r="HP73" s="96"/>
      <c r="HQ73" s="123">
        <f t="shared" si="272"/>
        <v>0</v>
      </c>
      <c r="HR73" s="97"/>
      <c r="HS73" s="96"/>
      <c r="HT73" s="123">
        <f t="shared" si="273"/>
        <v>0</v>
      </c>
      <c r="HU73" s="97">
        <f t="shared" si="274"/>
        <v>0</v>
      </c>
      <c r="HV73" s="96">
        <f t="shared" si="275"/>
        <v>0</v>
      </c>
      <c r="HW73" s="123">
        <f t="shared" si="276"/>
        <v>0</v>
      </c>
      <c r="HX73" s="97"/>
      <c r="HY73" s="96"/>
      <c r="HZ73" s="123">
        <f t="shared" si="277"/>
        <v>0</v>
      </c>
      <c r="IA73" s="97">
        <f t="shared" si="106"/>
        <v>0</v>
      </c>
      <c r="IB73" s="96">
        <f t="shared" si="107"/>
        <v>0</v>
      </c>
      <c r="IC73" s="123">
        <f t="shared" si="278"/>
        <v>0</v>
      </c>
      <c r="ID73" s="97"/>
      <c r="IE73" s="96"/>
      <c r="IF73" s="123">
        <f t="shared" si="279"/>
        <v>0</v>
      </c>
      <c r="IG73" s="97"/>
      <c r="IH73" s="96"/>
      <c r="II73" s="123">
        <f t="shared" si="280"/>
        <v>0</v>
      </c>
      <c r="IJ73" s="97">
        <f t="shared" si="111"/>
        <v>0</v>
      </c>
      <c r="IK73" s="96">
        <f t="shared" si="112"/>
        <v>0</v>
      </c>
      <c r="IL73" s="123">
        <f t="shared" si="281"/>
        <v>0</v>
      </c>
      <c r="IM73" s="97"/>
      <c r="IN73" s="96"/>
      <c r="IO73" s="123">
        <f t="shared" si="282"/>
        <v>0</v>
      </c>
      <c r="IP73" s="97"/>
      <c r="IQ73" s="96"/>
      <c r="IR73" s="123">
        <f t="shared" si="283"/>
        <v>0</v>
      </c>
      <c r="IS73" s="97">
        <f t="shared" si="116"/>
        <v>0</v>
      </c>
      <c r="IT73" s="96">
        <f t="shared" si="117"/>
        <v>0</v>
      </c>
      <c r="IU73" s="123">
        <f t="shared" si="284"/>
        <v>0</v>
      </c>
      <c r="IV73" s="97"/>
      <c r="IW73" s="96"/>
      <c r="IX73" s="123">
        <f t="shared" si="285"/>
        <v>0</v>
      </c>
      <c r="IY73" s="97"/>
      <c r="IZ73" s="96"/>
      <c r="JA73" s="123">
        <f t="shared" si="286"/>
        <v>0</v>
      </c>
      <c r="JB73" s="97">
        <f t="shared" si="121"/>
        <v>0</v>
      </c>
      <c r="JC73" s="96">
        <f t="shared" si="122"/>
        <v>0</v>
      </c>
      <c r="JD73" s="123">
        <f t="shared" si="287"/>
        <v>0</v>
      </c>
      <c r="JE73" s="97"/>
      <c r="JF73" s="96"/>
      <c r="JG73" s="123">
        <f t="shared" si="288"/>
        <v>0</v>
      </c>
      <c r="JH73" s="97"/>
      <c r="JI73" s="96"/>
      <c r="JJ73" s="123">
        <f t="shared" si="289"/>
        <v>0</v>
      </c>
      <c r="JK73" s="97">
        <f t="shared" si="126"/>
        <v>0</v>
      </c>
      <c r="JL73" s="96">
        <f t="shared" si="127"/>
        <v>0</v>
      </c>
      <c r="JM73" s="123">
        <f t="shared" si="290"/>
        <v>0</v>
      </c>
      <c r="JN73" s="97"/>
      <c r="JO73" s="96"/>
      <c r="JP73" s="123">
        <f t="shared" si="291"/>
        <v>0</v>
      </c>
      <c r="JQ73" s="97">
        <f t="shared" si="130"/>
        <v>0</v>
      </c>
      <c r="JR73" s="96">
        <f t="shared" si="131"/>
        <v>0</v>
      </c>
      <c r="JS73" s="123">
        <f t="shared" si="292"/>
        <v>0</v>
      </c>
      <c r="JT73" s="97"/>
      <c r="JU73" s="96"/>
      <c r="JV73" s="123">
        <f t="shared" si="293"/>
        <v>0</v>
      </c>
      <c r="JW73" s="97"/>
      <c r="JX73" s="96"/>
      <c r="JY73" s="123">
        <f t="shared" si="294"/>
        <v>0</v>
      </c>
      <c r="JZ73" s="97"/>
      <c r="KA73" s="96"/>
      <c r="KB73" s="123">
        <f t="shared" si="295"/>
        <v>0</v>
      </c>
      <c r="KC73" s="97">
        <f t="shared" si="136"/>
        <v>0</v>
      </c>
      <c r="KD73" s="96">
        <f t="shared" si="137"/>
        <v>0</v>
      </c>
      <c r="KE73" s="123">
        <f t="shared" si="296"/>
        <v>0</v>
      </c>
      <c r="KF73" s="97"/>
      <c r="KG73" s="96"/>
      <c r="KH73" s="123">
        <f t="shared" si="297"/>
        <v>0</v>
      </c>
      <c r="KI73" s="97"/>
      <c r="KJ73" s="96"/>
      <c r="KK73" s="123">
        <f t="shared" si="298"/>
        <v>0</v>
      </c>
      <c r="KL73" s="97"/>
      <c r="KM73" s="96"/>
      <c r="KN73" s="123">
        <f t="shared" si="299"/>
        <v>0</v>
      </c>
      <c r="KO73" s="97"/>
      <c r="KP73" s="96"/>
      <c r="KQ73" s="123">
        <f t="shared" si="300"/>
        <v>0</v>
      </c>
      <c r="KR73" s="97">
        <f t="shared" si="143"/>
        <v>0</v>
      </c>
      <c r="KS73" s="96">
        <f t="shared" si="144"/>
        <v>0</v>
      </c>
      <c r="KT73" s="123">
        <f t="shared" si="301"/>
        <v>0</v>
      </c>
      <c r="KU73" s="97">
        <f t="shared" si="146"/>
        <v>0</v>
      </c>
      <c r="KV73" s="96">
        <f t="shared" si="147"/>
        <v>0</v>
      </c>
      <c r="KW73" s="123">
        <f t="shared" si="302"/>
        <v>0</v>
      </c>
      <c r="KX73" s="96"/>
      <c r="KY73" s="96"/>
      <c r="KZ73" s="123">
        <f t="shared" si="303"/>
        <v>0</v>
      </c>
      <c r="LA73" s="96"/>
      <c r="LB73" s="96"/>
      <c r="LC73" s="123">
        <f t="shared" si="304"/>
        <v>0</v>
      </c>
      <c r="LD73" s="96"/>
      <c r="LE73" s="96"/>
      <c r="LF73" s="123">
        <f t="shared" si="305"/>
        <v>0</v>
      </c>
      <c r="LG73" s="96"/>
      <c r="LH73" s="96"/>
      <c r="LI73" s="123">
        <f t="shared" si="306"/>
        <v>0</v>
      </c>
      <c r="LJ73" s="96"/>
      <c r="LK73" s="96"/>
      <c r="LL73" s="123">
        <f t="shared" si="307"/>
        <v>0</v>
      </c>
      <c r="LM73" s="97">
        <f t="shared" si="154"/>
        <v>0</v>
      </c>
      <c r="LN73" s="96">
        <f t="shared" si="155"/>
        <v>0</v>
      </c>
      <c r="LO73" s="123">
        <f t="shared" si="308"/>
        <v>0</v>
      </c>
      <c r="LP73" s="97"/>
      <c r="LQ73" s="96"/>
      <c r="LR73" s="123">
        <f t="shared" si="309"/>
        <v>0</v>
      </c>
      <c r="LS73" s="96"/>
      <c r="LT73" s="96"/>
      <c r="LU73" s="123">
        <f t="shared" si="310"/>
        <v>0</v>
      </c>
      <c r="LV73" s="96"/>
      <c r="LW73" s="96"/>
      <c r="LX73" s="123">
        <f t="shared" si="311"/>
        <v>0</v>
      </c>
      <c r="LY73" s="96"/>
      <c r="LZ73" s="96"/>
      <c r="MA73" s="123">
        <f t="shared" si="312"/>
        <v>0</v>
      </c>
      <c r="MB73" s="97">
        <f t="shared" si="161"/>
        <v>0</v>
      </c>
      <c r="MC73" s="96">
        <f t="shared" si="162"/>
        <v>0</v>
      </c>
      <c r="MD73" s="123">
        <f t="shared" si="313"/>
        <v>0</v>
      </c>
      <c r="ME73" s="97">
        <f t="shared" si="164"/>
        <v>0</v>
      </c>
      <c r="MF73" s="96">
        <f t="shared" si="165"/>
        <v>0</v>
      </c>
      <c r="MG73" s="123">
        <f t="shared" si="314"/>
        <v>0</v>
      </c>
      <c r="MH73" s="97"/>
      <c r="MI73" s="96"/>
      <c r="MJ73" s="123">
        <f t="shared" si="315"/>
        <v>0</v>
      </c>
      <c r="MK73" s="96"/>
      <c r="ML73" s="96"/>
      <c r="MM73" s="123">
        <f t="shared" si="316"/>
        <v>0</v>
      </c>
      <c r="MN73" s="96"/>
      <c r="MO73" s="96"/>
      <c r="MP73" s="123">
        <f t="shared" si="317"/>
        <v>0</v>
      </c>
      <c r="MQ73" s="96"/>
      <c r="MR73" s="96"/>
      <c r="MS73" s="123">
        <f t="shared" si="318"/>
        <v>0</v>
      </c>
      <c r="MT73" s="96"/>
      <c r="MU73" s="96"/>
      <c r="MV73" s="123">
        <f t="shared" si="319"/>
        <v>0</v>
      </c>
      <c r="MW73" s="97">
        <f t="shared" si="172"/>
        <v>0</v>
      </c>
      <c r="MX73" s="96">
        <f t="shared" si="173"/>
        <v>0</v>
      </c>
      <c r="MY73" s="123">
        <f t="shared" si="320"/>
        <v>0</v>
      </c>
      <c r="MZ73" s="96"/>
      <c r="NA73" s="96"/>
      <c r="NB73" s="123">
        <f t="shared" si="321"/>
        <v>0</v>
      </c>
      <c r="NC73" s="96"/>
      <c r="ND73" s="96"/>
      <c r="NE73" s="123">
        <f t="shared" si="322"/>
        <v>0</v>
      </c>
      <c r="NF73" s="97">
        <f t="shared" si="177"/>
        <v>0</v>
      </c>
      <c r="NG73" s="96">
        <f t="shared" si="178"/>
        <v>0</v>
      </c>
      <c r="NH73" s="123">
        <f t="shared" si="323"/>
        <v>0</v>
      </c>
      <c r="NI73" s="96"/>
      <c r="NJ73" s="96"/>
      <c r="NK73" s="123">
        <f t="shared" si="324"/>
        <v>0</v>
      </c>
      <c r="NL73" s="96"/>
      <c r="NM73" s="96"/>
      <c r="NN73" s="123">
        <f t="shared" si="325"/>
        <v>0</v>
      </c>
      <c r="NO73" s="97">
        <f t="shared" si="182"/>
        <v>0</v>
      </c>
      <c r="NP73" s="96">
        <f t="shared" si="183"/>
        <v>0</v>
      </c>
      <c r="NQ73" s="123">
        <f t="shared" si="326"/>
        <v>0</v>
      </c>
      <c r="NR73" s="96"/>
      <c r="NS73" s="96"/>
      <c r="NT73" s="123">
        <f t="shared" si="327"/>
        <v>0</v>
      </c>
      <c r="NU73" s="96">
        <f t="shared" si="186"/>
        <v>0</v>
      </c>
      <c r="NV73" s="96">
        <f t="shared" si="187"/>
        <v>0</v>
      </c>
      <c r="NW73" s="123">
        <f t="shared" si="328"/>
        <v>0</v>
      </c>
      <c r="NX73" s="97">
        <f t="shared" si="329"/>
        <v>0</v>
      </c>
      <c r="NY73" s="96">
        <f t="shared" si="190"/>
        <v>0</v>
      </c>
      <c r="NZ73" s="123">
        <f t="shared" si="330"/>
        <v>0</v>
      </c>
      <c r="OA73" s="97">
        <f t="shared" si="331"/>
        <v>0</v>
      </c>
      <c r="OB73" s="96">
        <f t="shared" si="332"/>
        <v>0</v>
      </c>
      <c r="OC73" s="123">
        <f t="shared" si="333"/>
        <v>0</v>
      </c>
      <c r="OD73" s="97">
        <f t="shared" si="334"/>
        <v>825.25</v>
      </c>
      <c r="OE73" s="96">
        <f t="shared" si="335"/>
        <v>9</v>
      </c>
      <c r="OF73" s="123">
        <f t="shared" si="336"/>
        <v>834.25</v>
      </c>
    </row>
    <row r="74" spans="1:396" s="103" customFormat="1" ht="16.5" thickBot="1" x14ac:dyDescent="0.3">
      <c r="A74" s="36">
        <v>64</v>
      </c>
      <c r="B74" s="99"/>
      <c r="C74" s="100" t="s">
        <v>264</v>
      </c>
      <c r="D74" s="101"/>
      <c r="E74" s="101"/>
      <c r="F74" s="124"/>
      <c r="G74" s="112"/>
      <c r="H74" s="101"/>
      <c r="I74" s="124"/>
      <c r="J74" s="101"/>
      <c r="K74" s="101"/>
      <c r="L74" s="124"/>
      <c r="M74" s="101"/>
      <c r="N74" s="101"/>
      <c r="O74" s="124"/>
      <c r="P74" s="101"/>
      <c r="Q74" s="101"/>
      <c r="R74" s="124"/>
      <c r="S74" s="101"/>
      <c r="T74" s="101"/>
      <c r="U74" s="124"/>
      <c r="V74" s="101"/>
      <c r="W74" s="101"/>
      <c r="X74" s="124"/>
      <c r="Y74" s="101"/>
      <c r="Z74" s="101"/>
      <c r="AA74" s="124"/>
      <c r="AB74" s="102"/>
      <c r="AC74" s="101"/>
      <c r="AD74" s="124">
        <f>SUM(AB74:AC74)</f>
        <v>0</v>
      </c>
      <c r="AE74" s="101"/>
      <c r="AF74" s="101"/>
      <c r="AG74" s="124"/>
      <c r="AH74" s="102">
        <f t="shared" si="18"/>
        <v>0</v>
      </c>
      <c r="AI74" s="101">
        <f t="shared" si="19"/>
        <v>0</v>
      </c>
      <c r="AJ74" s="124">
        <f>SUM(AH74:AI74)</f>
        <v>0</v>
      </c>
      <c r="AK74" s="101"/>
      <c r="AL74" s="101"/>
      <c r="AM74" s="124">
        <f>SUM(AK74:AL74)</f>
        <v>0</v>
      </c>
      <c r="AN74" s="101"/>
      <c r="AO74" s="101"/>
      <c r="AP74" s="124">
        <f>SUM(AN74:AO74)</f>
        <v>0</v>
      </c>
      <c r="AQ74" s="101"/>
      <c r="AR74" s="101"/>
      <c r="AS74" s="124">
        <f>SUM(AQ74:AR74)</f>
        <v>0</v>
      </c>
      <c r="AT74" s="101"/>
      <c r="AU74" s="101"/>
      <c r="AV74" s="124">
        <f>SUM(AT74:AU74)</f>
        <v>0</v>
      </c>
      <c r="AW74" s="101"/>
      <c r="AX74" s="101"/>
      <c r="AY74" s="124">
        <f>SUM(AW74:AX74)</f>
        <v>0</v>
      </c>
      <c r="AZ74" s="101">
        <v>7</v>
      </c>
      <c r="BA74" s="101"/>
      <c r="BB74" s="124">
        <f>SUM(AZ74:BA74)</f>
        <v>7</v>
      </c>
      <c r="BC74" s="101"/>
      <c r="BD74" s="101"/>
      <c r="BE74" s="124">
        <f>SUM(BC74:BD74)</f>
        <v>0</v>
      </c>
      <c r="BF74" s="101"/>
      <c r="BG74" s="101"/>
      <c r="BH74" s="124">
        <f>SUM(BF74:BG74)</f>
        <v>0</v>
      </c>
      <c r="BI74" s="101"/>
      <c r="BJ74" s="101"/>
      <c r="BK74" s="124">
        <f>SUM(BI74:BJ74)</f>
        <v>0</v>
      </c>
      <c r="BL74" s="102">
        <f t="shared" si="214"/>
        <v>7</v>
      </c>
      <c r="BM74" s="101">
        <f t="shared" si="215"/>
        <v>0</v>
      </c>
      <c r="BN74" s="124">
        <f>SUM(BL74:BM74)</f>
        <v>7</v>
      </c>
      <c r="BO74" s="102"/>
      <c r="BP74" s="101"/>
      <c r="BQ74" s="124"/>
      <c r="BR74" s="102"/>
      <c r="BS74" s="101"/>
      <c r="BT74" s="124"/>
      <c r="BU74" s="102"/>
      <c r="BV74" s="101"/>
      <c r="BW74" s="124"/>
      <c r="BX74" s="102"/>
      <c r="BY74" s="101"/>
      <c r="BZ74" s="124"/>
      <c r="CA74" s="102"/>
      <c r="CB74" s="101"/>
      <c r="CC74" s="124"/>
      <c r="CD74" s="102"/>
      <c r="CE74" s="101"/>
      <c r="CF74" s="124"/>
      <c r="CG74" s="102"/>
      <c r="CH74" s="101"/>
      <c r="CI74" s="124"/>
      <c r="CJ74" s="102"/>
      <c r="CK74" s="101"/>
      <c r="CL74" s="124"/>
      <c r="CM74" s="102">
        <f t="shared" si="41"/>
        <v>0</v>
      </c>
      <c r="CN74" s="101">
        <f t="shared" si="42"/>
        <v>0</v>
      </c>
      <c r="CO74" s="124"/>
      <c r="CP74" s="102"/>
      <c r="CQ74" s="101"/>
      <c r="CR74" s="124"/>
      <c r="CS74" s="102"/>
      <c r="CT74" s="101"/>
      <c r="CU74" s="124"/>
      <c r="CV74" s="102"/>
      <c r="CW74" s="101"/>
      <c r="CX74" s="124"/>
      <c r="CY74" s="102"/>
      <c r="CZ74" s="101"/>
      <c r="DA74" s="124"/>
      <c r="DB74" s="102"/>
      <c r="DC74" s="101"/>
      <c r="DD74" s="124"/>
      <c r="DE74" s="102">
        <f t="shared" si="49"/>
        <v>0</v>
      </c>
      <c r="DF74" s="101">
        <f t="shared" si="50"/>
        <v>0</v>
      </c>
      <c r="DG74" s="124"/>
      <c r="DH74" s="102"/>
      <c r="DI74" s="101"/>
      <c r="DJ74" s="124"/>
      <c r="DK74" s="102"/>
      <c r="DL74" s="101"/>
      <c r="DM74" s="124"/>
      <c r="DN74" s="101"/>
      <c r="DO74" s="101"/>
      <c r="DP74" s="124"/>
      <c r="DQ74" s="102"/>
      <c r="DR74" s="101"/>
      <c r="DS74" s="124"/>
      <c r="DT74" s="101"/>
      <c r="DU74" s="101"/>
      <c r="DV74" s="124"/>
      <c r="DW74" s="102"/>
      <c r="DX74" s="101"/>
      <c r="DY74" s="124"/>
      <c r="DZ74" s="102"/>
      <c r="EA74" s="101"/>
      <c r="EB74" s="124"/>
      <c r="EC74" s="102">
        <f t="shared" si="59"/>
        <v>0</v>
      </c>
      <c r="ED74" s="101">
        <f t="shared" si="60"/>
        <v>0</v>
      </c>
      <c r="EE74" s="124"/>
      <c r="EF74" s="102"/>
      <c r="EG74" s="101"/>
      <c r="EH74" s="124"/>
      <c r="EI74" s="101"/>
      <c r="EJ74" s="101"/>
      <c r="EK74" s="124"/>
      <c r="EL74" s="102"/>
      <c r="EM74" s="101"/>
      <c r="EN74" s="124"/>
      <c r="EO74" s="102">
        <f t="shared" si="65"/>
        <v>0</v>
      </c>
      <c r="EP74" s="101">
        <f t="shared" si="66"/>
        <v>0</v>
      </c>
      <c r="EQ74" s="124"/>
      <c r="ER74" s="101"/>
      <c r="ES74" s="101"/>
      <c r="ET74" s="124"/>
      <c r="EU74" s="102"/>
      <c r="EV74" s="101"/>
      <c r="EW74" s="124"/>
      <c r="EX74" s="102"/>
      <c r="EY74" s="101"/>
      <c r="EZ74" s="124"/>
      <c r="FA74" s="102"/>
      <c r="FB74" s="101"/>
      <c r="FC74" s="124"/>
      <c r="FD74" s="101"/>
      <c r="FE74" s="101"/>
      <c r="FF74" s="124"/>
      <c r="FG74" s="102"/>
      <c r="FH74" s="101"/>
      <c r="FI74" s="124"/>
      <c r="FJ74" s="102">
        <f t="shared" si="74"/>
        <v>0</v>
      </c>
      <c r="FK74" s="101">
        <f t="shared" si="75"/>
        <v>0</v>
      </c>
      <c r="FL74" s="124"/>
      <c r="FM74" s="102"/>
      <c r="FN74" s="101"/>
      <c r="FO74" s="124"/>
      <c r="FP74" s="102"/>
      <c r="FQ74" s="101"/>
      <c r="FR74" s="124"/>
      <c r="FS74" s="101"/>
      <c r="FT74" s="101"/>
      <c r="FU74" s="124"/>
      <c r="FV74" s="102"/>
      <c r="FW74" s="101"/>
      <c r="FX74" s="124"/>
      <c r="FY74" s="102"/>
      <c r="FZ74" s="101"/>
      <c r="GA74" s="124"/>
      <c r="GB74" s="102">
        <f t="shared" si="82"/>
        <v>0</v>
      </c>
      <c r="GC74" s="101">
        <f t="shared" si="83"/>
        <v>0</v>
      </c>
      <c r="GD74" s="124"/>
      <c r="GE74" s="102"/>
      <c r="GF74" s="101"/>
      <c r="GG74" s="124"/>
      <c r="GH74" s="102">
        <f t="shared" si="258"/>
        <v>0</v>
      </c>
      <c r="GI74" s="101">
        <f t="shared" si="86"/>
        <v>0</v>
      </c>
      <c r="GJ74" s="124"/>
      <c r="GK74" s="101"/>
      <c r="GL74" s="101"/>
      <c r="GM74" s="124"/>
      <c r="GN74" s="101"/>
      <c r="GO74" s="101"/>
      <c r="GP74" s="124"/>
      <c r="GQ74" s="102">
        <f t="shared" si="90"/>
        <v>0</v>
      </c>
      <c r="GR74" s="101">
        <f t="shared" si="91"/>
        <v>0</v>
      </c>
      <c r="GS74" s="124"/>
      <c r="GT74" s="102">
        <f t="shared" si="337"/>
        <v>0</v>
      </c>
      <c r="GU74" s="101">
        <f t="shared" si="337"/>
        <v>0</v>
      </c>
      <c r="GV74" s="124"/>
      <c r="GW74" s="101"/>
      <c r="GX74" s="101"/>
      <c r="GY74" s="124"/>
      <c r="GZ74" s="101"/>
      <c r="HA74" s="101"/>
      <c r="HB74" s="124"/>
      <c r="HC74" s="101"/>
      <c r="HD74" s="101"/>
      <c r="HE74" s="124"/>
      <c r="HF74" s="101"/>
      <c r="HG74" s="101"/>
      <c r="HH74" s="124"/>
      <c r="HI74" s="101"/>
      <c r="HJ74" s="101"/>
      <c r="HK74" s="124"/>
      <c r="HL74" s="102"/>
      <c r="HM74" s="101"/>
      <c r="HN74" s="124"/>
      <c r="HO74" s="102"/>
      <c r="HP74" s="101"/>
      <c r="HQ74" s="124"/>
      <c r="HR74" s="102"/>
      <c r="HS74" s="101"/>
      <c r="HT74" s="124"/>
      <c r="HU74" s="102">
        <f t="shared" si="274"/>
        <v>0</v>
      </c>
      <c r="HV74" s="101">
        <f t="shared" si="275"/>
        <v>0</v>
      </c>
      <c r="HW74" s="124"/>
      <c r="HX74" s="102"/>
      <c r="HY74" s="101"/>
      <c r="HZ74" s="124"/>
      <c r="IA74" s="102">
        <f t="shared" si="106"/>
        <v>0</v>
      </c>
      <c r="IB74" s="101">
        <f t="shared" si="107"/>
        <v>0</v>
      </c>
      <c r="IC74" s="124"/>
      <c r="ID74" s="102"/>
      <c r="IE74" s="101"/>
      <c r="IF74" s="124"/>
      <c r="IG74" s="102"/>
      <c r="IH74" s="101"/>
      <c r="II74" s="124"/>
      <c r="IJ74" s="102">
        <f t="shared" si="111"/>
        <v>0</v>
      </c>
      <c r="IK74" s="101">
        <f t="shared" si="112"/>
        <v>0</v>
      </c>
      <c r="IL74" s="124"/>
      <c r="IM74" s="102"/>
      <c r="IN74" s="101"/>
      <c r="IO74" s="124"/>
      <c r="IP74" s="102"/>
      <c r="IQ74" s="101"/>
      <c r="IR74" s="124"/>
      <c r="IS74" s="102">
        <f t="shared" si="116"/>
        <v>0</v>
      </c>
      <c r="IT74" s="101">
        <f t="shared" si="117"/>
        <v>0</v>
      </c>
      <c r="IU74" s="124"/>
      <c r="IV74" s="102"/>
      <c r="IW74" s="101"/>
      <c r="IX74" s="124"/>
      <c r="IY74" s="102"/>
      <c r="IZ74" s="101"/>
      <c r="JA74" s="124"/>
      <c r="JB74" s="102">
        <f t="shared" si="121"/>
        <v>0</v>
      </c>
      <c r="JC74" s="101">
        <f t="shared" si="122"/>
        <v>0</v>
      </c>
      <c r="JD74" s="124"/>
      <c r="JE74" s="102"/>
      <c r="JF74" s="101"/>
      <c r="JG74" s="124"/>
      <c r="JH74" s="102"/>
      <c r="JI74" s="101"/>
      <c r="JJ74" s="124"/>
      <c r="JK74" s="102">
        <f t="shared" si="126"/>
        <v>0</v>
      </c>
      <c r="JL74" s="101">
        <f t="shared" si="127"/>
        <v>0</v>
      </c>
      <c r="JM74" s="124"/>
      <c r="JN74" s="102"/>
      <c r="JO74" s="101"/>
      <c r="JP74" s="124"/>
      <c r="JQ74" s="102">
        <f t="shared" si="130"/>
        <v>0</v>
      </c>
      <c r="JR74" s="101">
        <f t="shared" si="131"/>
        <v>0</v>
      </c>
      <c r="JS74" s="124"/>
      <c r="JT74" s="102"/>
      <c r="JU74" s="101"/>
      <c r="JV74" s="124"/>
      <c r="JW74" s="102"/>
      <c r="JX74" s="101"/>
      <c r="JY74" s="124"/>
      <c r="JZ74" s="102"/>
      <c r="KA74" s="101"/>
      <c r="KB74" s="124"/>
      <c r="KC74" s="102">
        <f t="shared" si="136"/>
        <v>0</v>
      </c>
      <c r="KD74" s="101">
        <f t="shared" si="137"/>
        <v>0</v>
      </c>
      <c r="KE74" s="124"/>
      <c r="KF74" s="102"/>
      <c r="KG74" s="101"/>
      <c r="KH74" s="124"/>
      <c r="KI74" s="102"/>
      <c r="KJ74" s="101"/>
      <c r="KK74" s="124"/>
      <c r="KL74" s="102"/>
      <c r="KM74" s="101"/>
      <c r="KN74" s="124"/>
      <c r="KO74" s="102"/>
      <c r="KP74" s="101"/>
      <c r="KQ74" s="124"/>
      <c r="KR74" s="102">
        <f t="shared" si="143"/>
        <v>0</v>
      </c>
      <c r="KS74" s="101">
        <f t="shared" si="144"/>
        <v>0</v>
      </c>
      <c r="KT74" s="124"/>
      <c r="KU74" s="102">
        <f t="shared" si="146"/>
        <v>0</v>
      </c>
      <c r="KV74" s="101">
        <f t="shared" si="147"/>
        <v>0</v>
      </c>
      <c r="KW74" s="124"/>
      <c r="KX74" s="101"/>
      <c r="KY74" s="101"/>
      <c r="KZ74" s="124"/>
      <c r="LA74" s="101"/>
      <c r="LB74" s="101"/>
      <c r="LC74" s="124"/>
      <c r="LD74" s="101"/>
      <c r="LE74" s="101"/>
      <c r="LF74" s="124"/>
      <c r="LG74" s="101"/>
      <c r="LH74" s="101"/>
      <c r="LI74" s="124"/>
      <c r="LJ74" s="101"/>
      <c r="LK74" s="101"/>
      <c r="LL74" s="124"/>
      <c r="LM74" s="102">
        <f t="shared" si="154"/>
        <v>0</v>
      </c>
      <c r="LN74" s="101">
        <f t="shared" si="155"/>
        <v>0</v>
      </c>
      <c r="LO74" s="124"/>
      <c r="LP74" s="102"/>
      <c r="LQ74" s="101"/>
      <c r="LR74" s="124"/>
      <c r="LS74" s="101"/>
      <c r="LT74" s="101"/>
      <c r="LU74" s="124"/>
      <c r="LV74" s="101"/>
      <c r="LW74" s="101"/>
      <c r="LX74" s="124"/>
      <c r="LY74" s="101"/>
      <c r="LZ74" s="101"/>
      <c r="MA74" s="124"/>
      <c r="MB74" s="102">
        <f t="shared" si="161"/>
        <v>0</v>
      </c>
      <c r="MC74" s="101">
        <f t="shared" si="162"/>
        <v>0</v>
      </c>
      <c r="MD74" s="124"/>
      <c r="ME74" s="102">
        <f t="shared" si="164"/>
        <v>0</v>
      </c>
      <c r="MF74" s="101">
        <f t="shared" si="165"/>
        <v>0</v>
      </c>
      <c r="MG74" s="124"/>
      <c r="MH74" s="102"/>
      <c r="MI74" s="101"/>
      <c r="MJ74" s="124"/>
      <c r="MK74" s="101"/>
      <c r="ML74" s="101"/>
      <c r="MM74" s="124"/>
      <c r="MN74" s="101"/>
      <c r="MO74" s="101"/>
      <c r="MP74" s="124"/>
      <c r="MQ74" s="101"/>
      <c r="MR74" s="101"/>
      <c r="MS74" s="124"/>
      <c r="MT74" s="101"/>
      <c r="MU74" s="101"/>
      <c r="MV74" s="124"/>
      <c r="MW74" s="102">
        <f t="shared" si="172"/>
        <v>0</v>
      </c>
      <c r="MX74" s="101">
        <f t="shared" si="173"/>
        <v>0</v>
      </c>
      <c r="MY74" s="124"/>
      <c r="MZ74" s="101"/>
      <c r="NA74" s="101"/>
      <c r="NB74" s="124"/>
      <c r="NC74" s="101"/>
      <c r="ND74" s="101"/>
      <c r="NE74" s="124"/>
      <c r="NF74" s="102">
        <f t="shared" si="177"/>
        <v>0</v>
      </c>
      <c r="NG74" s="101">
        <f t="shared" si="178"/>
        <v>0</v>
      </c>
      <c r="NH74" s="124"/>
      <c r="NI74" s="101"/>
      <c r="NJ74" s="101"/>
      <c r="NK74" s="124"/>
      <c r="NL74" s="101"/>
      <c r="NM74" s="101"/>
      <c r="NN74" s="124"/>
      <c r="NO74" s="102">
        <f t="shared" si="182"/>
        <v>0</v>
      </c>
      <c r="NP74" s="101">
        <f t="shared" si="183"/>
        <v>0</v>
      </c>
      <c r="NQ74" s="124"/>
      <c r="NR74" s="101"/>
      <c r="NS74" s="101"/>
      <c r="NT74" s="124"/>
      <c r="NU74" s="101">
        <f t="shared" si="186"/>
        <v>0</v>
      </c>
      <c r="NV74" s="101">
        <f t="shared" si="187"/>
        <v>0</v>
      </c>
      <c r="NW74" s="124"/>
      <c r="NX74" s="102">
        <f t="shared" si="329"/>
        <v>0</v>
      </c>
      <c r="NY74" s="101">
        <f t="shared" si="190"/>
        <v>0</v>
      </c>
      <c r="NZ74" s="124"/>
      <c r="OA74" s="102">
        <f t="shared" si="331"/>
        <v>0</v>
      </c>
      <c r="OB74" s="101">
        <f t="shared" si="332"/>
        <v>0</v>
      </c>
      <c r="OC74" s="124">
        <f>SUM(OA74:OB74)</f>
        <v>0</v>
      </c>
      <c r="OD74" s="102">
        <f t="shared" si="334"/>
        <v>7</v>
      </c>
      <c r="OE74" s="101">
        <f t="shared" si="335"/>
        <v>0</v>
      </c>
      <c r="OF74" s="124">
        <f>SUM(OD74:OE74)</f>
        <v>7</v>
      </c>
    </row>
    <row r="75" spans="1:396" x14ac:dyDescent="0.25">
      <c r="A75" s="104"/>
      <c r="B75" s="104"/>
      <c r="C75" s="105"/>
      <c r="JQ75" s="5"/>
      <c r="JR75" s="5"/>
    </row>
    <row r="76" spans="1:396" x14ac:dyDescent="0.25">
      <c r="A76" s="104"/>
      <c r="B76" s="104"/>
      <c r="C76" s="105"/>
    </row>
    <row r="77" spans="1:396" x14ac:dyDescent="0.25">
      <c r="A77" s="104"/>
      <c r="B77" s="104"/>
      <c r="C77" s="105"/>
    </row>
    <row r="78" spans="1:396" x14ac:dyDescent="0.25">
      <c r="A78" s="104"/>
      <c r="B78" s="104"/>
      <c r="C78" s="105"/>
      <c r="AI78" s="106">
        <f>AI20-AH20</f>
        <v>-4075626</v>
      </c>
    </row>
    <row r="79" spans="1:396" x14ac:dyDescent="0.25">
      <c r="A79" s="104"/>
      <c r="B79" s="104"/>
      <c r="C79" s="105"/>
      <c r="F79" s="106">
        <f>E58-D58</f>
        <v>-402409</v>
      </c>
    </row>
    <row r="80" spans="1:396" x14ac:dyDescent="0.25">
      <c r="A80" s="104"/>
      <c r="B80" s="104"/>
      <c r="C80" s="105"/>
    </row>
    <row r="81" spans="1:36" x14ac:dyDescent="0.25">
      <c r="A81" s="104"/>
      <c r="B81" s="104"/>
      <c r="C81" s="105"/>
    </row>
    <row r="82" spans="1:36" x14ac:dyDescent="0.25">
      <c r="A82" s="104"/>
      <c r="B82" s="104"/>
      <c r="C82" s="105"/>
      <c r="AJ82" s="106">
        <f>AI12-AH12</f>
        <v>-1637330</v>
      </c>
    </row>
    <row r="83" spans="1:36" x14ac:dyDescent="0.25">
      <c r="A83" s="104"/>
      <c r="B83" s="104"/>
      <c r="C83" s="105"/>
    </row>
    <row r="84" spans="1:36" x14ac:dyDescent="0.25">
      <c r="A84" s="104"/>
      <c r="B84" s="104"/>
      <c r="C84" s="105"/>
    </row>
    <row r="85" spans="1:36" x14ac:dyDescent="0.25">
      <c r="A85" s="104"/>
      <c r="B85" s="104"/>
      <c r="C85" s="105"/>
    </row>
    <row r="86" spans="1:36" x14ac:dyDescent="0.25">
      <c r="A86" s="104"/>
      <c r="B86" s="104"/>
      <c r="C86" s="105"/>
    </row>
    <row r="87" spans="1:36" x14ac:dyDescent="0.25">
      <c r="A87" s="104"/>
      <c r="B87" s="104"/>
      <c r="C87" s="105"/>
    </row>
    <row r="88" spans="1:36" x14ac:dyDescent="0.25">
      <c r="A88" s="104"/>
      <c r="B88" s="104"/>
      <c r="C88" s="105"/>
    </row>
    <row r="89" spans="1:36" x14ac:dyDescent="0.25">
      <c r="A89" s="104"/>
      <c r="B89" s="104"/>
      <c r="C89" s="105"/>
    </row>
    <row r="90" spans="1:36" x14ac:dyDescent="0.25">
      <c r="A90" s="104"/>
      <c r="B90" s="104"/>
      <c r="C90" s="105"/>
    </row>
    <row r="91" spans="1:36" x14ac:dyDescent="0.25">
      <c r="A91" s="104"/>
      <c r="B91" s="104"/>
      <c r="C91" s="105"/>
    </row>
    <row r="92" spans="1:36" x14ac:dyDescent="0.25">
      <c r="A92" s="104"/>
      <c r="B92" s="104"/>
      <c r="C92" s="105"/>
    </row>
    <row r="93" spans="1:36" x14ac:dyDescent="0.25">
      <c r="A93" s="104"/>
      <c r="B93" s="104"/>
      <c r="C93" s="105"/>
    </row>
    <row r="94" spans="1:36" x14ac:dyDescent="0.25">
      <c r="A94" s="104"/>
      <c r="B94" s="104"/>
      <c r="C94" s="105"/>
    </row>
    <row r="95" spans="1:36" x14ac:dyDescent="0.25">
      <c r="A95" s="104"/>
      <c r="B95" s="104"/>
      <c r="C95" s="105"/>
    </row>
    <row r="96" spans="1:36" x14ac:dyDescent="0.25">
      <c r="A96" s="104"/>
      <c r="B96" s="104"/>
      <c r="C96" s="105"/>
    </row>
    <row r="97" spans="1:3" x14ac:dyDescent="0.25">
      <c r="A97" s="104"/>
      <c r="B97" s="104"/>
      <c r="C97" s="105"/>
    </row>
    <row r="98" spans="1:3" x14ac:dyDescent="0.25">
      <c r="A98" s="104"/>
      <c r="B98" s="104"/>
      <c r="C98" s="105"/>
    </row>
    <row r="99" spans="1:3" x14ac:dyDescent="0.25">
      <c r="A99" s="104"/>
      <c r="B99" s="104"/>
      <c r="C99" s="105"/>
    </row>
    <row r="100" spans="1:3" x14ac:dyDescent="0.25">
      <c r="A100" s="104"/>
      <c r="B100" s="104"/>
      <c r="C100" s="105"/>
    </row>
    <row r="101" spans="1:3" x14ac:dyDescent="0.25">
      <c r="A101" s="104"/>
      <c r="B101" s="104"/>
      <c r="C101" s="105"/>
    </row>
    <row r="102" spans="1:3" x14ac:dyDescent="0.25">
      <c r="A102" s="104"/>
      <c r="B102" s="104"/>
      <c r="C102" s="105"/>
    </row>
    <row r="103" spans="1:3" x14ac:dyDescent="0.25">
      <c r="A103" s="104"/>
      <c r="B103" s="104"/>
      <c r="C103" s="105"/>
    </row>
    <row r="104" spans="1:3" x14ac:dyDescent="0.25">
      <c r="A104" s="104"/>
      <c r="B104" s="104"/>
      <c r="C104" s="105"/>
    </row>
    <row r="105" spans="1:3" x14ac:dyDescent="0.25">
      <c r="A105" s="104"/>
      <c r="B105" s="104"/>
      <c r="C105" s="105"/>
    </row>
    <row r="106" spans="1:3" x14ac:dyDescent="0.25">
      <c r="A106" s="104"/>
      <c r="B106" s="104"/>
      <c r="C106" s="105"/>
    </row>
    <row r="107" spans="1:3" x14ac:dyDescent="0.25">
      <c r="A107" s="104"/>
      <c r="B107" s="104"/>
      <c r="C107" s="105"/>
    </row>
    <row r="108" spans="1:3" x14ac:dyDescent="0.25">
      <c r="A108" s="104"/>
      <c r="B108" s="104"/>
      <c r="C108" s="105"/>
    </row>
    <row r="109" spans="1:3" x14ac:dyDescent="0.25">
      <c r="A109" s="104"/>
      <c r="B109" s="104"/>
      <c r="C109" s="105"/>
    </row>
    <row r="110" spans="1:3" x14ac:dyDescent="0.25">
      <c r="A110" s="104"/>
      <c r="B110" s="104"/>
      <c r="C110" s="105"/>
    </row>
    <row r="111" spans="1:3" x14ac:dyDescent="0.25">
      <c r="A111" s="104"/>
      <c r="B111" s="104"/>
      <c r="C111" s="105"/>
    </row>
    <row r="112" spans="1:3" x14ac:dyDescent="0.25">
      <c r="A112" s="104"/>
      <c r="B112" s="104"/>
      <c r="C112" s="105"/>
    </row>
    <row r="113" spans="1:3" x14ac:dyDescent="0.25">
      <c r="A113" s="104"/>
      <c r="B113" s="104"/>
      <c r="C113" s="105"/>
    </row>
    <row r="114" spans="1:3" x14ac:dyDescent="0.25">
      <c r="A114" s="104"/>
      <c r="B114" s="104"/>
      <c r="C114" s="105"/>
    </row>
    <row r="115" spans="1:3" x14ac:dyDescent="0.25">
      <c r="A115" s="104"/>
      <c r="B115" s="104"/>
      <c r="C115" s="105"/>
    </row>
    <row r="116" spans="1:3" x14ac:dyDescent="0.25">
      <c r="A116" s="104"/>
      <c r="B116" s="104"/>
      <c r="C116" s="105"/>
    </row>
    <row r="117" spans="1:3" x14ac:dyDescent="0.25">
      <c r="A117" s="104"/>
      <c r="B117" s="104"/>
      <c r="C117" s="105"/>
    </row>
    <row r="118" spans="1:3" x14ac:dyDescent="0.25">
      <c r="A118" s="104"/>
      <c r="B118" s="104"/>
      <c r="C118" s="105"/>
    </row>
    <row r="119" spans="1:3" x14ac:dyDescent="0.25">
      <c r="A119" s="104"/>
      <c r="B119" s="104"/>
      <c r="C119" s="105"/>
    </row>
    <row r="120" spans="1:3" x14ac:dyDescent="0.25">
      <c r="A120" s="104"/>
      <c r="B120" s="104"/>
      <c r="C120" s="105"/>
    </row>
    <row r="121" spans="1:3" x14ac:dyDescent="0.25">
      <c r="A121" s="104"/>
      <c r="B121" s="104"/>
      <c r="C121" s="105"/>
    </row>
    <row r="122" spans="1:3" x14ac:dyDescent="0.25">
      <c r="A122" s="104"/>
      <c r="B122" s="104"/>
      <c r="C122" s="105"/>
    </row>
    <row r="123" spans="1:3" x14ac:dyDescent="0.25">
      <c r="A123" s="104"/>
      <c r="B123" s="104"/>
      <c r="C123" s="105"/>
    </row>
    <row r="124" spans="1:3" x14ac:dyDescent="0.25">
      <c r="A124" s="104"/>
      <c r="B124" s="104"/>
      <c r="C124" s="105"/>
    </row>
    <row r="125" spans="1:3" x14ac:dyDescent="0.25">
      <c r="A125" s="104"/>
      <c r="B125" s="104"/>
      <c r="C125" s="105"/>
    </row>
    <row r="126" spans="1:3" x14ac:dyDescent="0.25">
      <c r="A126" s="104"/>
      <c r="B126" s="104"/>
      <c r="C126" s="105"/>
    </row>
    <row r="127" spans="1:3" x14ac:dyDescent="0.25">
      <c r="A127" s="104"/>
      <c r="B127" s="104"/>
      <c r="C127" s="105"/>
    </row>
    <row r="128" spans="1:3" x14ac:dyDescent="0.25">
      <c r="A128" s="104"/>
      <c r="B128" s="104"/>
      <c r="C128" s="105"/>
    </row>
    <row r="129" spans="1:3" x14ac:dyDescent="0.25">
      <c r="A129" s="104"/>
      <c r="B129" s="104"/>
      <c r="C129" s="105"/>
    </row>
    <row r="130" spans="1:3" x14ac:dyDescent="0.25">
      <c r="A130" s="104"/>
      <c r="B130" s="104"/>
      <c r="C130" s="105"/>
    </row>
    <row r="131" spans="1:3" x14ac:dyDescent="0.25">
      <c r="A131" s="104"/>
      <c r="B131" s="104"/>
      <c r="C131" s="105"/>
    </row>
    <row r="132" spans="1:3" x14ac:dyDescent="0.25">
      <c r="A132" s="104"/>
      <c r="B132" s="104"/>
      <c r="C132" s="105"/>
    </row>
    <row r="133" spans="1:3" x14ac:dyDescent="0.25">
      <c r="A133" s="104"/>
      <c r="B133" s="104"/>
      <c r="C133" s="105"/>
    </row>
    <row r="134" spans="1:3" x14ac:dyDescent="0.25">
      <c r="A134" s="104"/>
      <c r="B134" s="104"/>
      <c r="C134" s="105"/>
    </row>
    <row r="135" spans="1:3" x14ac:dyDescent="0.25">
      <c r="A135" s="104"/>
      <c r="B135" s="104"/>
      <c r="C135" s="105"/>
    </row>
    <row r="136" spans="1:3" x14ac:dyDescent="0.25">
      <c r="A136" s="104"/>
      <c r="B136" s="104"/>
      <c r="C136" s="105"/>
    </row>
    <row r="137" spans="1:3" x14ac:dyDescent="0.25">
      <c r="A137" s="104"/>
      <c r="B137" s="104"/>
      <c r="C137" s="105"/>
    </row>
    <row r="138" spans="1:3" x14ac:dyDescent="0.25">
      <c r="A138" s="104"/>
      <c r="B138" s="104"/>
      <c r="C138" s="105"/>
    </row>
    <row r="139" spans="1:3" x14ac:dyDescent="0.25">
      <c r="A139" s="104"/>
      <c r="B139" s="104"/>
      <c r="C139" s="105"/>
    </row>
    <row r="140" spans="1:3" x14ac:dyDescent="0.25">
      <c r="A140" s="104"/>
      <c r="B140" s="104"/>
      <c r="C140" s="105"/>
    </row>
    <row r="141" spans="1:3" x14ac:dyDescent="0.25">
      <c r="A141" s="104"/>
      <c r="B141" s="104"/>
      <c r="C141" s="105"/>
    </row>
    <row r="142" spans="1:3" x14ac:dyDescent="0.25">
      <c r="A142" s="104"/>
      <c r="B142" s="104"/>
      <c r="C142" s="105"/>
    </row>
    <row r="143" spans="1:3" x14ac:dyDescent="0.25">
      <c r="A143" s="104"/>
      <c r="B143" s="104"/>
      <c r="C143" s="105"/>
    </row>
    <row r="144" spans="1:3" x14ac:dyDescent="0.25">
      <c r="A144" s="104"/>
      <c r="B144" s="104"/>
      <c r="C144" s="105"/>
    </row>
    <row r="145" spans="1:3" x14ac:dyDescent="0.25">
      <c r="A145" s="104"/>
      <c r="B145" s="104"/>
      <c r="C145" s="105"/>
    </row>
    <row r="146" spans="1:3" x14ac:dyDescent="0.25">
      <c r="A146" s="104"/>
      <c r="B146" s="104"/>
      <c r="C146" s="105"/>
    </row>
    <row r="147" spans="1:3" x14ac:dyDescent="0.25">
      <c r="A147" s="104"/>
      <c r="B147" s="104"/>
      <c r="C147" s="105"/>
    </row>
    <row r="148" spans="1:3" x14ac:dyDescent="0.25">
      <c r="A148" s="104"/>
      <c r="B148" s="104"/>
      <c r="C148" s="105"/>
    </row>
    <row r="149" spans="1:3" x14ac:dyDescent="0.25">
      <c r="A149" s="104"/>
      <c r="B149" s="104"/>
      <c r="C149" s="105"/>
    </row>
    <row r="150" spans="1:3" x14ac:dyDescent="0.25">
      <c r="A150" s="104"/>
      <c r="B150" s="104"/>
      <c r="C150" s="105"/>
    </row>
    <row r="151" spans="1:3" x14ac:dyDescent="0.25">
      <c r="A151" s="104"/>
      <c r="B151" s="104"/>
      <c r="C151" s="105"/>
    </row>
    <row r="152" spans="1:3" x14ac:dyDescent="0.25">
      <c r="A152" s="104"/>
      <c r="B152" s="104"/>
      <c r="C152" s="105"/>
    </row>
    <row r="153" spans="1:3" x14ac:dyDescent="0.25">
      <c r="A153" s="104"/>
      <c r="B153" s="104"/>
      <c r="C153" s="105"/>
    </row>
    <row r="154" spans="1:3" x14ac:dyDescent="0.25">
      <c r="A154" s="104"/>
      <c r="B154" s="104"/>
      <c r="C154" s="105"/>
    </row>
    <row r="155" spans="1:3" x14ac:dyDescent="0.25">
      <c r="A155" s="104"/>
      <c r="B155" s="104"/>
      <c r="C155" s="105"/>
    </row>
    <row r="156" spans="1:3" x14ac:dyDescent="0.25">
      <c r="A156" s="104"/>
      <c r="B156" s="104"/>
      <c r="C156" s="105"/>
    </row>
    <row r="157" spans="1:3" x14ac:dyDescent="0.25">
      <c r="A157" s="104"/>
      <c r="B157" s="104"/>
      <c r="C157" s="105"/>
    </row>
    <row r="158" spans="1:3" x14ac:dyDescent="0.25">
      <c r="A158" s="104"/>
      <c r="B158" s="104"/>
      <c r="C158" s="105"/>
    </row>
    <row r="159" spans="1:3" x14ac:dyDescent="0.25">
      <c r="A159" s="104"/>
      <c r="B159" s="104"/>
      <c r="C159" s="105"/>
    </row>
    <row r="160" spans="1:3" x14ac:dyDescent="0.25">
      <c r="A160" s="104"/>
      <c r="B160" s="104"/>
      <c r="C160" s="105"/>
    </row>
    <row r="161" spans="1:3" x14ac:dyDescent="0.25">
      <c r="A161" s="104"/>
      <c r="B161" s="104"/>
      <c r="C161" s="105"/>
    </row>
    <row r="162" spans="1:3" x14ac:dyDescent="0.25">
      <c r="A162" s="104"/>
      <c r="B162" s="104"/>
      <c r="C162" s="105"/>
    </row>
    <row r="163" spans="1:3" x14ac:dyDescent="0.25">
      <c r="A163" s="104"/>
      <c r="B163" s="104"/>
      <c r="C163" s="105"/>
    </row>
    <row r="164" spans="1:3" x14ac:dyDescent="0.25">
      <c r="A164" s="104"/>
      <c r="B164" s="104"/>
      <c r="C164" s="105"/>
    </row>
    <row r="165" spans="1:3" x14ac:dyDescent="0.25">
      <c r="A165" s="104"/>
      <c r="B165" s="104"/>
      <c r="C165" s="105"/>
    </row>
    <row r="166" spans="1:3" x14ac:dyDescent="0.25">
      <c r="A166" s="104"/>
      <c r="B166" s="104"/>
      <c r="C166" s="105"/>
    </row>
    <row r="167" spans="1:3" x14ac:dyDescent="0.25">
      <c r="A167" s="104"/>
      <c r="B167" s="104"/>
      <c r="C167" s="105"/>
    </row>
    <row r="168" spans="1:3" x14ac:dyDescent="0.25">
      <c r="A168" s="104"/>
      <c r="B168" s="104"/>
      <c r="C168" s="105"/>
    </row>
    <row r="169" spans="1:3" x14ac:dyDescent="0.25">
      <c r="A169" s="104"/>
      <c r="B169" s="104"/>
      <c r="C169" s="105"/>
    </row>
    <row r="170" spans="1:3" x14ac:dyDescent="0.25">
      <c r="A170" s="104"/>
      <c r="B170" s="104"/>
      <c r="C170" s="105"/>
    </row>
    <row r="171" spans="1:3" x14ac:dyDescent="0.25">
      <c r="A171" s="104"/>
      <c r="B171" s="104"/>
      <c r="C171" s="105"/>
    </row>
    <row r="172" spans="1:3" x14ac:dyDescent="0.25">
      <c r="A172" s="104"/>
      <c r="B172" s="104"/>
      <c r="C172" s="105"/>
    </row>
    <row r="173" spans="1:3" x14ac:dyDescent="0.25">
      <c r="A173" s="104"/>
      <c r="B173" s="104"/>
      <c r="C173" s="105"/>
    </row>
    <row r="174" spans="1:3" x14ac:dyDescent="0.25">
      <c r="A174" s="104"/>
      <c r="B174" s="104"/>
      <c r="C174" s="105"/>
    </row>
    <row r="175" spans="1:3" x14ac:dyDescent="0.25">
      <c r="A175" s="104"/>
      <c r="B175" s="104"/>
      <c r="C175" s="105"/>
    </row>
    <row r="176" spans="1:3" x14ac:dyDescent="0.25">
      <c r="A176" s="104"/>
      <c r="B176" s="104"/>
      <c r="C176" s="105"/>
    </row>
    <row r="177" spans="1:3" x14ac:dyDescent="0.25">
      <c r="A177" s="104"/>
      <c r="B177" s="104"/>
      <c r="C177" s="105"/>
    </row>
    <row r="178" spans="1:3" x14ac:dyDescent="0.25">
      <c r="A178" s="104"/>
      <c r="B178" s="104"/>
      <c r="C178" s="105"/>
    </row>
    <row r="179" spans="1:3" x14ac:dyDescent="0.25">
      <c r="A179" s="104"/>
      <c r="B179" s="104"/>
      <c r="C179" s="105"/>
    </row>
    <row r="180" spans="1:3" x14ac:dyDescent="0.25">
      <c r="A180" s="104"/>
      <c r="B180" s="104"/>
      <c r="C180" s="105"/>
    </row>
    <row r="181" spans="1:3" x14ac:dyDescent="0.25">
      <c r="A181" s="104"/>
      <c r="B181" s="104"/>
      <c r="C181" s="105"/>
    </row>
    <row r="182" spans="1:3" x14ac:dyDescent="0.25">
      <c r="A182" s="104"/>
      <c r="B182" s="104"/>
      <c r="C182" s="105"/>
    </row>
    <row r="183" spans="1:3" x14ac:dyDescent="0.25">
      <c r="A183" s="104"/>
      <c r="B183" s="104"/>
      <c r="C183" s="105"/>
    </row>
    <row r="184" spans="1:3" x14ac:dyDescent="0.25">
      <c r="A184" s="104"/>
      <c r="B184" s="104"/>
      <c r="C184" s="105"/>
    </row>
    <row r="185" spans="1:3" x14ac:dyDescent="0.25">
      <c r="A185" s="104"/>
      <c r="B185" s="104"/>
      <c r="C185" s="105"/>
    </row>
    <row r="186" spans="1:3" x14ac:dyDescent="0.25">
      <c r="A186" s="104"/>
      <c r="B186" s="104"/>
      <c r="C186" s="105"/>
    </row>
    <row r="187" spans="1:3" x14ac:dyDescent="0.25">
      <c r="A187" s="104"/>
      <c r="B187" s="104"/>
      <c r="C187" s="105"/>
    </row>
    <row r="188" spans="1:3" x14ac:dyDescent="0.25">
      <c r="A188" s="104"/>
      <c r="B188" s="104"/>
      <c r="C188" s="105"/>
    </row>
    <row r="189" spans="1:3" x14ac:dyDescent="0.25">
      <c r="A189" s="104"/>
      <c r="B189" s="104"/>
      <c r="C189" s="105"/>
    </row>
    <row r="190" spans="1:3" x14ac:dyDescent="0.25">
      <c r="A190" s="104"/>
      <c r="B190" s="104"/>
      <c r="C190" s="105"/>
    </row>
    <row r="191" spans="1:3" x14ac:dyDescent="0.25">
      <c r="A191" s="104"/>
      <c r="B191" s="104"/>
      <c r="C191" s="105"/>
    </row>
    <row r="192" spans="1:3" x14ac:dyDescent="0.25">
      <c r="A192" s="104"/>
      <c r="B192" s="104"/>
      <c r="C192" s="105"/>
    </row>
    <row r="193" spans="1:3" x14ac:dyDescent="0.25">
      <c r="A193" s="104"/>
      <c r="B193" s="104"/>
      <c r="C193" s="105"/>
    </row>
    <row r="194" spans="1:3" x14ac:dyDescent="0.25">
      <c r="A194" s="104"/>
      <c r="B194" s="104"/>
      <c r="C194" s="105"/>
    </row>
    <row r="195" spans="1:3" x14ac:dyDescent="0.25">
      <c r="A195" s="104"/>
      <c r="B195" s="104"/>
      <c r="C195" s="105"/>
    </row>
    <row r="196" spans="1:3" x14ac:dyDescent="0.25">
      <c r="A196" s="104"/>
      <c r="B196" s="104"/>
      <c r="C196" s="105"/>
    </row>
    <row r="197" spans="1:3" x14ac:dyDescent="0.25">
      <c r="A197" s="104"/>
      <c r="B197" s="104"/>
      <c r="C197" s="105"/>
    </row>
    <row r="198" spans="1:3" x14ac:dyDescent="0.25">
      <c r="A198" s="104"/>
      <c r="B198" s="104"/>
      <c r="C198" s="105"/>
    </row>
    <row r="199" spans="1:3" x14ac:dyDescent="0.25">
      <c r="A199" s="104"/>
      <c r="B199" s="104"/>
      <c r="C199" s="105"/>
    </row>
    <row r="200" spans="1:3" x14ac:dyDescent="0.25">
      <c r="A200" s="104"/>
      <c r="B200" s="104"/>
      <c r="C200" s="105"/>
    </row>
    <row r="201" spans="1:3" x14ac:dyDescent="0.25">
      <c r="A201" s="104"/>
      <c r="B201" s="104"/>
      <c r="C201" s="105"/>
    </row>
    <row r="202" spans="1:3" x14ac:dyDescent="0.25">
      <c r="A202" s="104"/>
      <c r="B202" s="104"/>
      <c r="C202" s="105"/>
    </row>
    <row r="203" spans="1:3" x14ac:dyDescent="0.25">
      <c r="A203" s="104"/>
      <c r="B203" s="104"/>
      <c r="C203" s="105"/>
    </row>
    <row r="204" spans="1:3" x14ac:dyDescent="0.25">
      <c r="A204" s="104"/>
      <c r="B204" s="104"/>
      <c r="C204" s="105"/>
    </row>
    <row r="205" spans="1:3" x14ac:dyDescent="0.25">
      <c r="A205" s="104"/>
      <c r="B205" s="104"/>
      <c r="C205" s="105"/>
    </row>
    <row r="206" spans="1:3" x14ac:dyDescent="0.25">
      <c r="A206" s="104"/>
      <c r="B206" s="104"/>
      <c r="C206" s="105"/>
    </row>
    <row r="207" spans="1:3" x14ac:dyDescent="0.25">
      <c r="A207" s="104"/>
      <c r="B207" s="104"/>
      <c r="C207" s="105"/>
    </row>
    <row r="208" spans="1:3" x14ac:dyDescent="0.25">
      <c r="A208" s="104"/>
      <c r="B208" s="104"/>
      <c r="C208" s="105"/>
    </row>
    <row r="209" spans="1:3" x14ac:dyDescent="0.25">
      <c r="A209" s="104"/>
      <c r="B209" s="104"/>
      <c r="C209" s="105"/>
    </row>
    <row r="210" spans="1:3" x14ac:dyDescent="0.25">
      <c r="A210" s="104"/>
      <c r="B210" s="104"/>
      <c r="C210" s="105"/>
    </row>
    <row r="211" spans="1:3" x14ac:dyDescent="0.25">
      <c r="A211" s="104"/>
      <c r="B211" s="104"/>
      <c r="C211" s="105"/>
    </row>
    <row r="212" spans="1:3" x14ac:dyDescent="0.25">
      <c r="A212" s="104"/>
      <c r="B212" s="104"/>
      <c r="C212" s="105"/>
    </row>
    <row r="213" spans="1:3" x14ac:dyDescent="0.25">
      <c r="A213" s="104"/>
      <c r="B213" s="104"/>
      <c r="C213" s="105"/>
    </row>
    <row r="214" spans="1:3" x14ac:dyDescent="0.25">
      <c r="A214" s="104"/>
      <c r="B214" s="104"/>
      <c r="C214" s="105"/>
    </row>
    <row r="215" spans="1:3" x14ac:dyDescent="0.25">
      <c r="A215" s="104"/>
      <c r="B215" s="104"/>
      <c r="C215" s="105"/>
    </row>
    <row r="216" spans="1:3" x14ac:dyDescent="0.25">
      <c r="A216" s="104"/>
      <c r="B216" s="104"/>
      <c r="C216" s="105"/>
    </row>
    <row r="217" spans="1:3" x14ac:dyDescent="0.25">
      <c r="A217" s="104"/>
      <c r="B217" s="104"/>
      <c r="C217" s="105"/>
    </row>
    <row r="218" spans="1:3" x14ac:dyDescent="0.25">
      <c r="A218" s="104"/>
      <c r="B218" s="104"/>
      <c r="C218" s="105"/>
    </row>
    <row r="219" spans="1:3" x14ac:dyDescent="0.25">
      <c r="A219" s="104"/>
      <c r="B219" s="104"/>
      <c r="C219" s="105"/>
    </row>
    <row r="220" spans="1:3" x14ac:dyDescent="0.25">
      <c r="A220" s="104"/>
      <c r="B220" s="104"/>
      <c r="C220" s="105"/>
    </row>
    <row r="221" spans="1:3" x14ac:dyDescent="0.25">
      <c r="A221" s="104"/>
      <c r="B221" s="104"/>
      <c r="C221" s="105"/>
    </row>
    <row r="222" spans="1:3" x14ac:dyDescent="0.25">
      <c r="A222" s="104"/>
      <c r="B222" s="104"/>
      <c r="C222" s="105"/>
    </row>
    <row r="223" spans="1:3" x14ac:dyDescent="0.25">
      <c r="A223" s="104"/>
      <c r="B223" s="104"/>
      <c r="C223" s="105"/>
    </row>
    <row r="224" spans="1:3" x14ac:dyDescent="0.25">
      <c r="A224" s="104"/>
      <c r="B224" s="104"/>
      <c r="C224" s="105"/>
    </row>
    <row r="225" spans="1:3" x14ac:dyDescent="0.25">
      <c r="A225" s="104"/>
      <c r="B225" s="104"/>
      <c r="C225" s="105"/>
    </row>
    <row r="226" spans="1:3" x14ac:dyDescent="0.25">
      <c r="A226" s="104"/>
      <c r="B226" s="104"/>
      <c r="C226" s="105"/>
    </row>
    <row r="227" spans="1:3" x14ac:dyDescent="0.25">
      <c r="A227" s="104"/>
      <c r="B227" s="104"/>
      <c r="C227" s="105"/>
    </row>
    <row r="228" spans="1:3" x14ac:dyDescent="0.25">
      <c r="A228" s="104"/>
      <c r="B228" s="104"/>
      <c r="C228" s="105"/>
    </row>
    <row r="229" spans="1:3" x14ac:dyDescent="0.25">
      <c r="A229" s="104"/>
      <c r="B229" s="104"/>
      <c r="C229" s="105"/>
    </row>
    <row r="230" spans="1:3" x14ac:dyDescent="0.25">
      <c r="A230" s="104"/>
      <c r="B230" s="104"/>
      <c r="C230" s="105"/>
    </row>
    <row r="231" spans="1:3" x14ac:dyDescent="0.25">
      <c r="A231" s="104"/>
      <c r="B231" s="104"/>
      <c r="C231" s="105"/>
    </row>
    <row r="232" spans="1:3" x14ac:dyDescent="0.25">
      <c r="A232" s="104"/>
      <c r="B232" s="104"/>
      <c r="C232" s="105"/>
    </row>
    <row r="233" spans="1:3" x14ac:dyDescent="0.25">
      <c r="A233" s="104"/>
      <c r="B233" s="104"/>
      <c r="C233" s="105"/>
    </row>
    <row r="234" spans="1:3" x14ac:dyDescent="0.25">
      <c r="A234" s="104"/>
      <c r="B234" s="104"/>
      <c r="C234" s="105"/>
    </row>
    <row r="235" spans="1:3" x14ac:dyDescent="0.25">
      <c r="A235" s="104"/>
      <c r="B235" s="104"/>
      <c r="C235" s="105"/>
    </row>
    <row r="236" spans="1:3" x14ac:dyDescent="0.25">
      <c r="A236" s="104"/>
      <c r="B236" s="104"/>
      <c r="C236" s="105"/>
    </row>
    <row r="237" spans="1:3" x14ac:dyDescent="0.25">
      <c r="A237" s="104"/>
      <c r="B237" s="104"/>
      <c r="C237" s="105"/>
    </row>
    <row r="238" spans="1:3" x14ac:dyDescent="0.25">
      <c r="A238" s="104"/>
      <c r="B238" s="104"/>
      <c r="C238" s="105"/>
    </row>
    <row r="239" spans="1:3" x14ac:dyDescent="0.25">
      <c r="A239" s="104"/>
      <c r="B239" s="104"/>
      <c r="C239" s="105"/>
    </row>
    <row r="240" spans="1:3" x14ac:dyDescent="0.25">
      <c r="A240" s="104"/>
      <c r="B240" s="104"/>
      <c r="C240" s="105"/>
    </row>
    <row r="241" spans="1:3" x14ac:dyDescent="0.25">
      <c r="A241" s="104"/>
      <c r="B241" s="104"/>
      <c r="C241" s="105"/>
    </row>
    <row r="242" spans="1:3" x14ac:dyDescent="0.25">
      <c r="A242" s="104"/>
      <c r="B242" s="104"/>
      <c r="C242" s="105"/>
    </row>
  </sheetData>
  <mergeCells count="666">
    <mergeCell ref="MT4:MV4"/>
    <mergeCell ref="MT5:MV6"/>
    <mergeCell ref="MT7:MT8"/>
    <mergeCell ref="MU7:MU8"/>
    <mergeCell ref="MV7:MV8"/>
    <mergeCell ref="MW7:MW8"/>
    <mergeCell ref="NG7:NG8"/>
    <mergeCell ref="MZ7:MZ8"/>
    <mergeCell ref="NA7:NA8"/>
    <mergeCell ref="MX7:MX8"/>
    <mergeCell ref="MY7:MY8"/>
    <mergeCell ref="MW4:MY4"/>
    <mergeCell ref="MW5:MY6"/>
    <mergeCell ref="NL5:NN6"/>
    <mergeCell ref="NL7:NL8"/>
    <mergeCell ref="NM7:NM8"/>
    <mergeCell ref="NN7:NN8"/>
    <mergeCell ref="NC4:NE4"/>
    <mergeCell ref="NC5:NE6"/>
    <mergeCell ref="NC7:NC8"/>
    <mergeCell ref="ND7:ND8"/>
    <mergeCell ref="NE7:NE8"/>
    <mergeCell ref="MN4:MP4"/>
    <mergeCell ref="MN5:MP6"/>
    <mergeCell ref="MN7:MN8"/>
    <mergeCell ref="MO7:MO8"/>
    <mergeCell ref="MP7:MP8"/>
    <mergeCell ref="MQ4:MS4"/>
    <mergeCell ref="MQ5:MS6"/>
    <mergeCell ref="MQ7:MQ8"/>
    <mergeCell ref="MR7:MR8"/>
    <mergeCell ref="MS7:MS8"/>
    <mergeCell ref="LV7:LV8"/>
    <mergeCell ref="MB4:MD4"/>
    <mergeCell ref="MB5:MD6"/>
    <mergeCell ref="MB7:MB8"/>
    <mergeCell ref="MC7:MC8"/>
    <mergeCell ref="MD7:MD8"/>
    <mergeCell ref="LY4:MA4"/>
    <mergeCell ref="LY5:MA6"/>
    <mergeCell ref="MK4:MM4"/>
    <mergeCell ref="MK5:MM6"/>
    <mergeCell ref="MK7:MK8"/>
    <mergeCell ref="ML7:ML8"/>
    <mergeCell ref="MM7:MM8"/>
    <mergeCell ref="MH7:MH8"/>
    <mergeCell ref="MI7:MI8"/>
    <mergeCell ref="MJ7:MJ8"/>
    <mergeCell ref="LW7:LW8"/>
    <mergeCell ref="LX7:LX8"/>
    <mergeCell ref="FG4:FI4"/>
    <mergeCell ref="FG5:FI6"/>
    <mergeCell ref="FG7:FG8"/>
    <mergeCell ref="FH7:FH8"/>
    <mergeCell ref="FI7:FI8"/>
    <mergeCell ref="ME4:MG4"/>
    <mergeCell ref="ME5:MG6"/>
    <mergeCell ref="ME7:ME8"/>
    <mergeCell ref="MF7:MF8"/>
    <mergeCell ref="MG7:MG8"/>
    <mergeCell ref="LP5:LR6"/>
    <mergeCell ref="LP7:LP8"/>
    <mergeCell ref="LQ7:LQ8"/>
    <mergeCell ref="LR7:LR8"/>
    <mergeCell ref="FO7:FO8"/>
    <mergeCell ref="LY7:LY8"/>
    <mergeCell ref="LZ7:LZ8"/>
    <mergeCell ref="MA7:MA8"/>
    <mergeCell ref="LV4:LX4"/>
    <mergeCell ref="LV5:LX6"/>
    <mergeCell ref="IA4:IC4"/>
    <mergeCell ref="IA5:IC6"/>
    <mergeCell ref="HX4:HZ4"/>
    <mergeCell ref="HX5:HZ6"/>
    <mergeCell ref="CG4:CI4"/>
    <mergeCell ref="CG5:CI6"/>
    <mergeCell ref="CG7:CG8"/>
    <mergeCell ref="CH7:CH8"/>
    <mergeCell ref="CI7:CI8"/>
    <mergeCell ref="BV7:BV8"/>
    <mergeCell ref="BW7:BW8"/>
    <mergeCell ref="BU4:BW4"/>
    <mergeCell ref="BU5:BW6"/>
    <mergeCell ref="BX4:BZ4"/>
    <mergeCell ref="BX5:BZ6"/>
    <mergeCell ref="BX7:BX8"/>
    <mergeCell ref="BY7:BY8"/>
    <mergeCell ref="BZ7:BZ8"/>
    <mergeCell ref="BU7:BU8"/>
    <mergeCell ref="CA7:CA8"/>
    <mergeCell ref="CB7:CB8"/>
    <mergeCell ref="CC7:CC8"/>
    <mergeCell ref="CA4:CC4"/>
    <mergeCell ref="CA5:CC6"/>
    <mergeCell ref="OK7:OK8"/>
    <mergeCell ref="OL7:OL8"/>
    <mergeCell ref="HO4:HQ4"/>
    <mergeCell ref="HO5:HQ6"/>
    <mergeCell ref="HO7:HO8"/>
    <mergeCell ref="HP7:HP8"/>
    <mergeCell ref="HQ7:HQ8"/>
    <mergeCell ref="OG7:OG8"/>
    <mergeCell ref="OH7:OH8"/>
    <mergeCell ref="OI7:OI8"/>
    <mergeCell ref="OJ7:OJ8"/>
    <mergeCell ref="MZ4:NB4"/>
    <mergeCell ref="NF4:NH4"/>
    <mergeCell ref="LS4:LU4"/>
    <mergeCell ref="HR4:HT4"/>
    <mergeCell ref="HR5:HT6"/>
    <mergeCell ref="HR7:HR8"/>
    <mergeCell ref="HS7:HS8"/>
    <mergeCell ref="HT7:HT8"/>
    <mergeCell ref="NB7:NB8"/>
    <mergeCell ref="NF7:NF8"/>
    <mergeCell ref="NH7:NH8"/>
    <mergeCell ref="NF5:NH6"/>
    <mergeCell ref="MZ5:NB6"/>
    <mergeCell ref="DW4:DY4"/>
    <mergeCell ref="DZ4:EB4"/>
    <mergeCell ref="DW5:DY6"/>
    <mergeCell ref="DZ5:EB6"/>
    <mergeCell ref="DW7:DW8"/>
    <mergeCell ref="DS7:DS8"/>
    <mergeCell ref="DQ5:DS6"/>
    <mergeCell ref="DT5:DV6"/>
    <mergeCell ref="DT7:DT8"/>
    <mergeCell ref="DU7:DU8"/>
    <mergeCell ref="DY7:DY8"/>
    <mergeCell ref="DZ7:DZ8"/>
    <mergeCell ref="EA7:EA8"/>
    <mergeCell ref="EB7:EB8"/>
    <mergeCell ref="DQ4:DS4"/>
    <mergeCell ref="FS5:FU6"/>
    <mergeCell ref="DE7:DE8"/>
    <mergeCell ref="DF7:DF8"/>
    <mergeCell ref="DG7:DG8"/>
    <mergeCell ref="CY4:DA4"/>
    <mergeCell ref="CY5:DA6"/>
    <mergeCell ref="CY7:CY8"/>
    <mergeCell ref="DB4:DD4"/>
    <mergeCell ref="DB5:DD6"/>
    <mergeCell ref="DO7:DO8"/>
    <mergeCell ref="DE4:DG4"/>
    <mergeCell ref="DE5:DG6"/>
    <mergeCell ref="DN5:DP6"/>
    <mergeCell ref="DN7:DN8"/>
    <mergeCell ref="DH7:DH8"/>
    <mergeCell ref="DI7:DI8"/>
    <mergeCell ref="DJ7:DJ8"/>
    <mergeCell ref="DV7:DV8"/>
    <mergeCell ref="DM7:DM8"/>
    <mergeCell ref="DP7:DP8"/>
    <mergeCell ref="DK4:DM4"/>
    <mergeCell ref="EC4:EE4"/>
    <mergeCell ref="DQ7:DQ8"/>
    <mergeCell ref="DT4:DV4"/>
    <mergeCell ref="FD4:FF4"/>
    <mergeCell ref="FD5:FF6"/>
    <mergeCell ref="FD7:FD8"/>
    <mergeCell ref="FE7:FE8"/>
    <mergeCell ref="FF7:FF8"/>
    <mergeCell ref="FA4:FC4"/>
    <mergeCell ref="FA5:FC6"/>
    <mergeCell ref="FA7:FA8"/>
    <mergeCell ref="FB7:FB8"/>
    <mergeCell ref="FC7:FC8"/>
    <mergeCell ref="FS7:FS8"/>
    <mergeCell ref="FT7:FT8"/>
    <mergeCell ref="FU7:FU8"/>
    <mergeCell ref="FP4:FR4"/>
    <mergeCell ref="FP5:FR6"/>
    <mergeCell ref="FP7:FP8"/>
    <mergeCell ref="FQ7:FQ8"/>
    <mergeCell ref="BO7:BO8"/>
    <mergeCell ref="BP7:BP8"/>
    <mergeCell ref="ER4:ET4"/>
    <mergeCell ref="ER5:ET6"/>
    <mergeCell ref="ER7:ER8"/>
    <mergeCell ref="CV4:CX4"/>
    <mergeCell ref="CV5:CX6"/>
    <mergeCell ref="FM4:FO4"/>
    <mergeCell ref="FM5:FO6"/>
    <mergeCell ref="FM7:FM8"/>
    <mergeCell ref="FJ4:FL4"/>
    <mergeCell ref="FN7:FN8"/>
    <mergeCell ref="FJ5:FL6"/>
    <mergeCell ref="FJ7:FJ8"/>
    <mergeCell ref="FK7:FK8"/>
    <mergeCell ref="FL7:FL8"/>
    <mergeCell ref="EX4:EZ4"/>
    <mergeCell ref="O7:O8"/>
    <mergeCell ref="P5:R6"/>
    <mergeCell ref="BG7:BG8"/>
    <mergeCell ref="BH7:BH8"/>
    <mergeCell ref="EI4:EK4"/>
    <mergeCell ref="EI5:EK6"/>
    <mergeCell ref="EI7:EI8"/>
    <mergeCell ref="EJ7:EJ8"/>
    <mergeCell ref="EK7:EK8"/>
    <mergeCell ref="S4:U4"/>
    <mergeCell ref="S5:U6"/>
    <mergeCell ref="S7:S8"/>
    <mergeCell ref="T7:T8"/>
    <mergeCell ref="BR7:BR8"/>
    <mergeCell ref="BR4:BT4"/>
    <mergeCell ref="BR5:BT6"/>
    <mergeCell ref="BS7:BS8"/>
    <mergeCell ref="BT7:BT8"/>
    <mergeCell ref="AI7:AI8"/>
    <mergeCell ref="AJ7:AJ8"/>
    <mergeCell ref="DN4:DP4"/>
    <mergeCell ref="DA7:DA8"/>
    <mergeCell ref="R7:R8"/>
    <mergeCell ref="EE7:EE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L7:L8"/>
    <mergeCell ref="M7:M8"/>
    <mergeCell ref="D7:D8"/>
    <mergeCell ref="F7:F8"/>
    <mergeCell ref="M5:O6"/>
    <mergeCell ref="P7:P8"/>
    <mergeCell ref="Q7:Q8"/>
    <mergeCell ref="N7:N8"/>
    <mergeCell ref="U7:U8"/>
    <mergeCell ref="BB7:BB8"/>
    <mergeCell ref="AE7:AE8"/>
    <mergeCell ref="V7:V8"/>
    <mergeCell ref="W7:W8"/>
    <mergeCell ref="AT7:AT8"/>
    <mergeCell ref="AU7:AU8"/>
    <mergeCell ref="AV7:AV8"/>
    <mergeCell ref="AW7:AW8"/>
    <mergeCell ref="AX7:AX8"/>
    <mergeCell ref="AO7:AO8"/>
    <mergeCell ref="AP7:AP8"/>
    <mergeCell ref="AN7:AN8"/>
    <mergeCell ref="AL7:AL8"/>
    <mergeCell ref="AM7:AM8"/>
    <mergeCell ref="AZ7:AZ8"/>
    <mergeCell ref="BA7:BA8"/>
    <mergeCell ref="AF7:AF8"/>
    <mergeCell ref="AG7:AG8"/>
    <mergeCell ref="AH7:AH8"/>
    <mergeCell ref="AY7:AY8"/>
    <mergeCell ref="GW4:GY4"/>
    <mergeCell ref="GW5:GY6"/>
    <mergeCell ref="GW7:GW8"/>
    <mergeCell ref="GK7:GK8"/>
    <mergeCell ref="GL7:GL8"/>
    <mergeCell ref="GM7:GM8"/>
    <mergeCell ref="GN7:GN8"/>
    <mergeCell ref="GO7:GO8"/>
    <mergeCell ref="CM7:CM8"/>
    <mergeCell ref="CN7:CN8"/>
    <mergeCell ref="ET7:ET8"/>
    <mergeCell ref="EO4:EQ4"/>
    <mergeCell ref="EO5:EQ6"/>
    <mergeCell ref="EO7:EO8"/>
    <mergeCell ref="EP7:EP8"/>
    <mergeCell ref="EC5:EE6"/>
    <mergeCell ref="EC7:EC8"/>
    <mergeCell ref="ED7:ED8"/>
    <mergeCell ref="DR7:DR8"/>
    <mergeCell ref="CS4:CU4"/>
    <mergeCell ref="CS5:CU6"/>
    <mergeCell ref="CS7:CS8"/>
    <mergeCell ref="CT7:CT8"/>
    <mergeCell ref="CU7:CU8"/>
    <mergeCell ref="GQ4:GS4"/>
    <mergeCell ref="GQ5:GS6"/>
    <mergeCell ref="GQ7:GQ8"/>
    <mergeCell ref="GR7:GR8"/>
    <mergeCell ref="GK4:GM4"/>
    <mergeCell ref="GT4:GV4"/>
    <mergeCell ref="GT5:GV6"/>
    <mergeCell ref="GT7:GT8"/>
    <mergeCell ref="GU7:GU8"/>
    <mergeCell ref="GV7:GV8"/>
    <mergeCell ref="IA7:IA8"/>
    <mergeCell ref="IB7:IB8"/>
    <mergeCell ref="HF7:HF8"/>
    <mergeCell ref="HG7:HG8"/>
    <mergeCell ref="HI4:HK4"/>
    <mergeCell ref="HJ7:HJ8"/>
    <mergeCell ref="HK7:HK8"/>
    <mergeCell ref="HI5:HK6"/>
    <mergeCell ref="HI7:HI8"/>
    <mergeCell ref="HF5:HH6"/>
    <mergeCell ref="HX7:HX8"/>
    <mergeCell ref="HY7:HY8"/>
    <mergeCell ref="HZ7:HZ8"/>
    <mergeCell ref="HU4:HW4"/>
    <mergeCell ref="HU5:HW6"/>
    <mergeCell ref="HU7:HU8"/>
    <mergeCell ref="HV7:HV8"/>
    <mergeCell ref="HW7:HW8"/>
    <mergeCell ref="ID4:IF4"/>
    <mergeCell ref="ID5:IF6"/>
    <mergeCell ref="ID7:ID8"/>
    <mergeCell ref="IE7:IE8"/>
    <mergeCell ref="IF7:IF8"/>
    <mergeCell ref="IG4:II4"/>
    <mergeCell ref="IG5:II6"/>
    <mergeCell ref="IG7:IG8"/>
    <mergeCell ref="IH7:IH8"/>
    <mergeCell ref="II7:II8"/>
    <mergeCell ref="IM4:IO4"/>
    <mergeCell ref="IM5:IO6"/>
    <mergeCell ref="IM7:IM8"/>
    <mergeCell ref="IN7:IN8"/>
    <mergeCell ref="IO7:IO8"/>
    <mergeCell ref="IJ4:IL4"/>
    <mergeCell ref="IJ5:IL6"/>
    <mergeCell ref="IJ7:IJ8"/>
    <mergeCell ref="IK7:IK8"/>
    <mergeCell ref="IL7:IL8"/>
    <mergeCell ref="IP4:IR4"/>
    <mergeCell ref="IP5:IR6"/>
    <mergeCell ref="IP7:IP8"/>
    <mergeCell ref="IQ7:IQ8"/>
    <mergeCell ref="IR7:IR8"/>
    <mergeCell ref="IV4:IX4"/>
    <mergeCell ref="IV5:IX6"/>
    <mergeCell ref="IV7:IV8"/>
    <mergeCell ref="IW7:IW8"/>
    <mergeCell ref="IX7:IX8"/>
    <mergeCell ref="IS4:IU4"/>
    <mergeCell ref="IS5:IU6"/>
    <mergeCell ref="IS7:IS8"/>
    <mergeCell ref="IT7:IT8"/>
    <mergeCell ref="IU7:IU8"/>
    <mergeCell ref="IY4:JA4"/>
    <mergeCell ref="IY5:JA6"/>
    <mergeCell ref="IY7:IY8"/>
    <mergeCell ref="IZ7:IZ8"/>
    <mergeCell ref="JA7:JA8"/>
    <mergeCell ref="JB4:JD4"/>
    <mergeCell ref="JB5:JD6"/>
    <mergeCell ref="JB7:JB8"/>
    <mergeCell ref="JC7:JC8"/>
    <mergeCell ref="JD7:JD8"/>
    <mergeCell ref="JE4:JG4"/>
    <mergeCell ref="JE5:JG6"/>
    <mergeCell ref="JE7:JE8"/>
    <mergeCell ref="JF7:JF8"/>
    <mergeCell ref="JN4:JP4"/>
    <mergeCell ref="JN5:JP6"/>
    <mergeCell ref="JN7:JN8"/>
    <mergeCell ref="JO7:JO8"/>
    <mergeCell ref="JP7:JP8"/>
    <mergeCell ref="JK4:JM4"/>
    <mergeCell ref="JK5:JM6"/>
    <mergeCell ref="JK7:JK8"/>
    <mergeCell ref="JL7:JL8"/>
    <mergeCell ref="JM7:JM8"/>
    <mergeCell ref="JG7:JG8"/>
    <mergeCell ref="JH4:JJ4"/>
    <mergeCell ref="JH5:JJ6"/>
    <mergeCell ref="JZ5:KB6"/>
    <mergeCell ref="JZ7:JZ8"/>
    <mergeCell ref="KA7:KA8"/>
    <mergeCell ref="KB7:KB8"/>
    <mergeCell ref="JQ4:JS4"/>
    <mergeCell ref="JQ5:JS6"/>
    <mergeCell ref="JQ7:JQ8"/>
    <mergeCell ref="JR7:JR8"/>
    <mergeCell ref="JS7:JS8"/>
    <mergeCell ref="JT4:JV4"/>
    <mergeCell ref="JT5:JV6"/>
    <mergeCell ref="JT7:JT8"/>
    <mergeCell ref="JU7:JU8"/>
    <mergeCell ref="JV7:JV8"/>
    <mergeCell ref="KU7:KU8"/>
    <mergeCell ref="KV7:KV8"/>
    <mergeCell ref="KW7:KW8"/>
    <mergeCell ref="KU4:KW4"/>
    <mergeCell ref="KU5:KW6"/>
    <mergeCell ref="KZ7:KZ8"/>
    <mergeCell ref="KX4:KZ4"/>
    <mergeCell ref="KX5:KZ6"/>
    <mergeCell ref="LA4:LC4"/>
    <mergeCell ref="LA5:LC6"/>
    <mergeCell ref="LA7:LA8"/>
    <mergeCell ref="KX7:KX8"/>
    <mergeCell ref="KY7:KY8"/>
    <mergeCell ref="BO4:BQ4"/>
    <mergeCell ref="BO5:BQ6"/>
    <mergeCell ref="GK5:GM6"/>
    <mergeCell ref="KS7:KS8"/>
    <mergeCell ref="KT7:KT8"/>
    <mergeCell ref="KI4:KK4"/>
    <mergeCell ref="KI5:KK6"/>
    <mergeCell ref="KI7:KI8"/>
    <mergeCell ref="KC4:KE4"/>
    <mergeCell ref="KC5:KE6"/>
    <mergeCell ref="KC7:KC8"/>
    <mergeCell ref="KD7:KD8"/>
    <mergeCell ref="KE7:KE8"/>
    <mergeCell ref="KF4:KH4"/>
    <mergeCell ref="KF5:KH6"/>
    <mergeCell ref="KF7:KF8"/>
    <mergeCell ref="EL4:EN4"/>
    <mergeCell ref="KL4:KN4"/>
    <mergeCell ref="KL5:KN6"/>
    <mergeCell ref="KL7:KL8"/>
    <mergeCell ref="KM7:KM8"/>
    <mergeCell ref="KN7:KN8"/>
    <mergeCell ref="KG7:KG8"/>
    <mergeCell ref="KH7:KH8"/>
    <mergeCell ref="KO4:KQ4"/>
    <mergeCell ref="KO5:KQ6"/>
    <mergeCell ref="KO7:KO8"/>
    <mergeCell ref="KP7:KP8"/>
    <mergeCell ref="KQ7:KQ8"/>
    <mergeCell ref="KR4:KT4"/>
    <mergeCell ref="KR5:KT6"/>
    <mergeCell ref="KR7:KR8"/>
    <mergeCell ref="FY5:GA6"/>
    <mergeCell ref="FY7:FY8"/>
    <mergeCell ref="FZ7:FZ8"/>
    <mergeCell ref="GB4:GD4"/>
    <mergeCell ref="GB5:GD6"/>
    <mergeCell ref="GB7:GB8"/>
    <mergeCell ref="GC7:GC8"/>
    <mergeCell ref="GD7:GD8"/>
    <mergeCell ref="HB7:HB8"/>
    <mergeCell ref="GJ7:GJ8"/>
    <mergeCell ref="JW4:JY4"/>
    <mergeCell ref="JW5:JY6"/>
    <mergeCell ref="JW7:JW8"/>
    <mergeCell ref="JX7:JX8"/>
    <mergeCell ref="JY7:JY8"/>
    <mergeCell ref="JZ4:KB4"/>
    <mergeCell ref="EU4:EW4"/>
    <mergeCell ref="EU5:EW6"/>
    <mergeCell ref="FR7:FR8"/>
    <mergeCell ref="FS4:FU4"/>
    <mergeCell ref="FV4:FX4"/>
    <mergeCell ref="OD4:OF4"/>
    <mergeCell ref="OD5:OF6"/>
    <mergeCell ref="OD7:OD8"/>
    <mergeCell ref="OE7:OE8"/>
    <mergeCell ref="NV7:NV8"/>
    <mergeCell ref="NW7:NW8"/>
    <mergeCell ref="LM4:LO4"/>
    <mergeCell ref="LB7:LB8"/>
    <mergeCell ref="LC7:LC8"/>
    <mergeCell ref="LF7:LF8"/>
    <mergeCell ref="LM5:LO6"/>
    <mergeCell ref="LM7:LM8"/>
    <mergeCell ref="LS5:LU6"/>
    <mergeCell ref="LS7:LS8"/>
    <mergeCell ref="LT7:LT8"/>
    <mergeCell ref="LU7:LU8"/>
    <mergeCell ref="LP4:LR4"/>
    <mergeCell ref="MH4:MJ4"/>
    <mergeCell ref="MH5:MJ6"/>
    <mergeCell ref="OF7:OF8"/>
    <mergeCell ref="NX7:NX8"/>
    <mergeCell ref="NY7:NY8"/>
    <mergeCell ref="NZ7:NZ8"/>
    <mergeCell ref="NO7:NO8"/>
    <mergeCell ref="NP7:NP8"/>
    <mergeCell ref="NQ7:NQ8"/>
    <mergeCell ref="CV7:CV8"/>
    <mergeCell ref="CW7:CW8"/>
    <mergeCell ref="GA7:GA8"/>
    <mergeCell ref="KJ7:KJ8"/>
    <mergeCell ref="KK7:KK8"/>
    <mergeCell ref="JH7:JH8"/>
    <mergeCell ref="JI7:JI8"/>
    <mergeCell ref="JJ7:JJ8"/>
    <mergeCell ref="IC7:IC8"/>
    <mergeCell ref="HE7:HE8"/>
    <mergeCell ref="GP7:GP8"/>
    <mergeCell ref="EU7:EU8"/>
    <mergeCell ref="EV7:EV8"/>
    <mergeCell ref="EW7:EW8"/>
    <mergeCell ref="GX7:GX8"/>
    <mergeCell ref="GY7:GY8"/>
    <mergeCell ref="HA7:HA8"/>
    <mergeCell ref="V4:X4"/>
    <mergeCell ref="Y4:AA4"/>
    <mergeCell ref="V5:X6"/>
    <mergeCell ref="Y5:AA6"/>
    <mergeCell ref="AB4:AD4"/>
    <mergeCell ref="AB5:AD6"/>
    <mergeCell ref="Y7:Y8"/>
    <mergeCell ref="Z7:Z8"/>
    <mergeCell ref="AA7:AA8"/>
    <mergeCell ref="X7:X8"/>
    <mergeCell ref="AB7:AB8"/>
    <mergeCell ref="AC7:AC8"/>
    <mergeCell ref="AD7:AD8"/>
    <mergeCell ref="AE4:AG4"/>
    <mergeCell ref="AE5:AG6"/>
    <mergeCell ref="BI4:BK4"/>
    <mergeCell ref="BI5:BK6"/>
    <mergeCell ref="BI7:BI8"/>
    <mergeCell ref="BJ7:BJ8"/>
    <mergeCell ref="BK7:BK8"/>
    <mergeCell ref="BF4:BH4"/>
    <mergeCell ref="BF5:BH6"/>
    <mergeCell ref="AH4:AJ4"/>
    <mergeCell ref="AK4:AM4"/>
    <mergeCell ref="AK5:AM6"/>
    <mergeCell ref="AK7:AK8"/>
    <mergeCell ref="BC4:BE4"/>
    <mergeCell ref="AZ4:BB4"/>
    <mergeCell ref="AZ5:BB6"/>
    <mergeCell ref="BC7:BC8"/>
    <mergeCell ref="BD7:BD8"/>
    <mergeCell ref="BE7:BE8"/>
    <mergeCell ref="BF7:BF8"/>
    <mergeCell ref="AT4:AV4"/>
    <mergeCell ref="AT5:AV6"/>
    <mergeCell ref="AW4:AY4"/>
    <mergeCell ref="AW5:AY6"/>
    <mergeCell ref="AH5:AJ6"/>
    <mergeCell ref="AN4:AP4"/>
    <mergeCell ref="AN5:AP6"/>
    <mergeCell ref="EH7:EH8"/>
    <mergeCell ref="DH4:DJ4"/>
    <mergeCell ref="DH5:DJ6"/>
    <mergeCell ref="DX7:DX8"/>
    <mergeCell ref="CD4:CF4"/>
    <mergeCell ref="CD5:CF6"/>
    <mergeCell ref="CD7:CD8"/>
    <mergeCell ref="CE7:CE8"/>
    <mergeCell ref="CF7:CF8"/>
    <mergeCell ref="CO7:CO8"/>
    <mergeCell ref="CP4:CR4"/>
    <mergeCell ref="CP5:CR6"/>
    <mergeCell ref="CP7:CP8"/>
    <mergeCell ref="CQ7:CQ8"/>
    <mergeCell ref="CR7:CR8"/>
    <mergeCell ref="CM4:CO4"/>
    <mergeCell ref="CM5:CO6"/>
    <mergeCell ref="BQ7:BQ8"/>
    <mergeCell ref="BL4:BN4"/>
    <mergeCell ref="BN7:BN8"/>
    <mergeCell ref="BM7:BM8"/>
    <mergeCell ref="EN7:EN8"/>
    <mergeCell ref="EQ7:EQ8"/>
    <mergeCell ref="ES7:ES8"/>
    <mergeCell ref="DD7:DD8"/>
    <mergeCell ref="BC5:BE6"/>
    <mergeCell ref="BL5:BN6"/>
    <mergeCell ref="BL7:BL8"/>
    <mergeCell ref="CZ7:CZ8"/>
    <mergeCell ref="DK7:DK8"/>
    <mergeCell ref="DL7:DL8"/>
    <mergeCell ref="DK5:DM6"/>
    <mergeCell ref="CX7:CX8"/>
    <mergeCell ref="NZ1:OA1"/>
    <mergeCell ref="OA4:OC4"/>
    <mergeCell ref="OA5:OC6"/>
    <mergeCell ref="OA7:OA8"/>
    <mergeCell ref="OB7:OB8"/>
    <mergeCell ref="OC7:OC8"/>
    <mergeCell ref="NI4:NK4"/>
    <mergeCell ref="NI5:NK6"/>
    <mergeCell ref="NI7:NI8"/>
    <mergeCell ref="NJ7:NJ8"/>
    <mergeCell ref="NK7:NK8"/>
    <mergeCell ref="NR4:NT4"/>
    <mergeCell ref="NR5:NT6"/>
    <mergeCell ref="NR7:NR8"/>
    <mergeCell ref="NS7:NS8"/>
    <mergeCell ref="NT7:NT8"/>
    <mergeCell ref="NU4:NW4"/>
    <mergeCell ref="NU5:NW6"/>
    <mergeCell ref="NU7:NU8"/>
    <mergeCell ref="NO4:NQ4"/>
    <mergeCell ref="NO5:NQ6"/>
    <mergeCell ref="NX4:NZ4"/>
    <mergeCell ref="NX5:NZ6"/>
    <mergeCell ref="NL4:NN4"/>
    <mergeCell ref="A1:F2"/>
    <mergeCell ref="HF4:HH4"/>
    <mergeCell ref="HH7:HH8"/>
    <mergeCell ref="HC4:HE4"/>
    <mergeCell ref="HC5:HE6"/>
    <mergeCell ref="HC7:HC8"/>
    <mergeCell ref="HD7:HD8"/>
    <mergeCell ref="B4:B8"/>
    <mergeCell ref="HL4:HN4"/>
    <mergeCell ref="HL5:HN6"/>
    <mergeCell ref="HL7:HL8"/>
    <mergeCell ref="HM7:HM8"/>
    <mergeCell ref="HN7:HN8"/>
    <mergeCell ref="GS7:GS8"/>
    <mergeCell ref="GN4:GP4"/>
    <mergeCell ref="GN5:GP6"/>
    <mergeCell ref="GZ4:HB4"/>
    <mergeCell ref="GZ5:HB6"/>
    <mergeCell ref="GZ7:GZ8"/>
    <mergeCell ref="CJ4:CL4"/>
    <mergeCell ref="CJ5:CL6"/>
    <mergeCell ref="CJ7:CJ8"/>
    <mergeCell ref="CK7:CK8"/>
    <mergeCell ref="CL7:CL8"/>
    <mergeCell ref="GH4:GJ4"/>
    <mergeCell ref="GH5:GJ6"/>
    <mergeCell ref="DB7:DB8"/>
    <mergeCell ref="DC7:DC8"/>
    <mergeCell ref="FX7:FX8"/>
    <mergeCell ref="FY4:GA4"/>
    <mergeCell ref="GE4:GG4"/>
    <mergeCell ref="GE5:GG6"/>
    <mergeCell ref="GE7:GE8"/>
    <mergeCell ref="GF7:GF8"/>
    <mergeCell ref="FV5:FX6"/>
    <mergeCell ref="FV7:FV8"/>
    <mergeCell ref="FW7:FW8"/>
    <mergeCell ref="EF4:EH4"/>
    <mergeCell ref="EF5:EH6"/>
    <mergeCell ref="EF7:EF8"/>
    <mergeCell ref="EG7:EG8"/>
    <mergeCell ref="EX7:EX8"/>
    <mergeCell ref="EX5:EZ6"/>
    <mergeCell ref="EY7:EY8"/>
    <mergeCell ref="EZ7:EZ8"/>
    <mergeCell ref="EL5:EN6"/>
    <mergeCell ref="EL7:EL8"/>
    <mergeCell ref="EM7:EM8"/>
    <mergeCell ref="AQ4:AS4"/>
    <mergeCell ref="AQ5:AS6"/>
    <mergeCell ref="AQ7:AQ8"/>
    <mergeCell ref="AR7:AR8"/>
    <mergeCell ref="AS7:AS8"/>
    <mergeCell ref="LN7:LN8"/>
    <mergeCell ref="LO7:LO8"/>
    <mergeCell ref="LG4:LI4"/>
    <mergeCell ref="LG5:LI6"/>
    <mergeCell ref="LG7:LG8"/>
    <mergeCell ref="LH7:LH8"/>
    <mergeCell ref="LD7:LD8"/>
    <mergeCell ref="LE7:LE8"/>
    <mergeCell ref="LD4:LF4"/>
    <mergeCell ref="LD5:LF6"/>
    <mergeCell ref="LI7:LI8"/>
    <mergeCell ref="LJ4:LL4"/>
    <mergeCell ref="LJ5:LL6"/>
    <mergeCell ref="LJ7:LJ8"/>
    <mergeCell ref="LK7:LK8"/>
    <mergeCell ref="LL7:LL8"/>
    <mergeCell ref="GI7:GI8"/>
    <mergeCell ref="GG7:GG8"/>
    <mergeCell ref="GH7:GH8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3" fitToWidth="36" orientation="landscape" r:id="rId1"/>
  <headerFooter alignWithMargins="0">
    <oddHeader>&amp;R&amp;12 6. számú táblázat &amp;P. oldal  a .../2018. (...) önkormányzati rendelethez
 a 3/2018. (II. 19.) rendelet 6. számú táblázat módosításához</oddHeader>
  </headerFooter>
  <rowBreaks count="1" manualBreakCount="1">
    <brk id="3" max="395" man="1"/>
  </rowBreaks>
  <colBreaks count="33" manualBreakCount="33">
    <brk id="15" max="73" man="1"/>
    <brk id="27" max="73" man="1"/>
    <brk id="39" max="73" man="1"/>
    <brk id="42" max="73" man="1"/>
    <brk id="54" max="73" man="1"/>
    <brk id="66" max="73" man="1"/>
    <brk id="78" max="73" man="1"/>
    <brk id="90" max="73" man="1"/>
    <brk id="102" max="73" man="1"/>
    <brk id="114" max="73" man="1"/>
    <brk id="126" max="73" man="1"/>
    <brk id="138" max="73" man="1"/>
    <brk id="150" max="73" man="1"/>
    <brk id="162" max="74" man="1"/>
    <brk id="174" max="73" man="1"/>
    <brk id="186" max="73" man="1"/>
    <brk id="198" max="73" man="1"/>
    <brk id="210" max="73" man="1"/>
    <brk id="222" max="73" man="1"/>
    <brk id="234" max="73" man="1"/>
    <brk id="246" max="73" man="1"/>
    <brk id="258" max="73" man="1"/>
    <brk id="270" max="73" man="1"/>
    <brk id="282" max="73" man="1"/>
    <brk id="294" max="73" man="1"/>
    <brk id="306" max="73" man="1"/>
    <brk id="318" max="74" man="1"/>
    <brk id="330" max="73" man="1"/>
    <brk id="342" max="73" man="1"/>
    <brk id="354" max="73" man="1"/>
    <brk id="366" max="73" man="1"/>
    <brk id="378" max="73" man="1"/>
    <brk id="390" max="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2018</vt:lpstr>
      <vt:lpstr>'2018'!Nyomtatási_cím</vt:lpstr>
      <vt:lpstr>'2018'!Nyomtatási_terület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2018-09-03T14:15:17Z</dcterms:modified>
</cp:coreProperties>
</file>